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4\PTW\EN\"/>
    </mc:Choice>
  </mc:AlternateContent>
  <xr:revisionPtr revIDLastSave="0" documentId="13_ncr:1_{B40D70D2-9564-4684-B2F8-CDB243394412}" xr6:coauthVersionLast="47" xr6:coauthVersionMax="47" xr10:uidLastSave="{00000000-0000-0000-0000-000000000000}"/>
  <bookViews>
    <workbookView xWindow="-120" yWindow="-120" windowWidth="29040" windowHeight="15720" tabRatio="687" xr2:uid="{00000000-000D-0000-FFFF-FFFF00000000}"/>
  </bookViews>
  <sheets>
    <sheet name="INDEX" sheetId="43" r:id="rId1"/>
    <sheet name="R_PTW 2024vs2023" sheetId="16" r:id="rId2"/>
    <sheet name="R_PTW NEW 2024vs2023" sheetId="33" r:id="rId3"/>
    <sheet name="R_MC NEW 2024vs2023" sheetId="37" r:id="rId4"/>
    <sheet name="R_MC 2024 rankings" sheetId="41" r:id="rId5"/>
    <sheet name="R_MP NEW 2024vs2023" sheetId="38" r:id="rId6"/>
    <sheet name="R_MP_2024 ranking" sheetId="42" r:id="rId7"/>
    <sheet name="R_PTW USED 2024vs2023" sheetId="34" r:id="rId8"/>
    <sheet name="R_MC&amp;MP structure 2024" sheetId="19" r:id="rId9"/>
  </sheets>
  <externalReferences>
    <externalReference r:id="rId10"/>
  </externalReferences>
  <definedNames>
    <definedName name="_xlnm._FilterDatabase" localSheetId="4" hidden="1">'R_MC 2024 rankings'!$C$22:$K$153</definedName>
    <definedName name="_xlnm._FilterDatabase" localSheetId="6" hidden="1">'R_MP_2024 ranking'!$C$15:$J$131</definedName>
    <definedName name="_xlnm.Print_Area" localSheetId="4">'R_MC 2024 rankings'!$B$2:$X$67</definedName>
    <definedName name="_xlnm.Print_Area" localSheetId="3">'R_MC NEW 2024vs2023'!$B$1:$R$42</definedName>
    <definedName name="_xlnm.Print_Area" localSheetId="8">'R_MC&amp;MP structure 2024'!$B$1:$O$56</definedName>
    <definedName name="_xlnm.Print_Area" localSheetId="5">'R_MP NEW 2024vs2023'!$B$1:$R$42</definedName>
    <definedName name="_xlnm.Print_Area" localSheetId="6">'R_MP_2024 ranking'!$B$1:$I$14</definedName>
    <definedName name="_xlnm.Print_Area" localSheetId="1">'R_PTW 2024vs2023'!$B$1:$P$39</definedName>
    <definedName name="_xlnm.Print_Area" localSheetId="2">'R_PTW NEW 2024vs2023'!$B$1:$P$39</definedName>
    <definedName name="_xlnm.Print_Area" localSheetId="7">'R_PTW USED 2024vs2023'!$B$1:$P$39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9" l="1"/>
  <c r="C41" i="19"/>
  <c r="E6" i="34"/>
  <c r="E7" i="34"/>
  <c r="E11" i="38"/>
  <c r="E11" i="37"/>
  <c r="E6" i="33"/>
  <c r="E7" i="33"/>
  <c r="G12" i="16"/>
  <c r="D6" i="34"/>
  <c r="D6" i="33"/>
  <c r="D5" i="34" l="1"/>
  <c r="D7" i="34"/>
  <c r="D11" i="38"/>
  <c r="D11" i="37"/>
  <c r="D5" i="33"/>
  <c r="D7" i="33" s="1"/>
  <c r="H46" i="34"/>
  <c r="E46" i="34"/>
  <c r="D46" i="34"/>
  <c r="C46" i="34"/>
  <c r="C11" i="38"/>
  <c r="O9" i="38"/>
  <c r="G15" i="37"/>
  <c r="D15" i="37"/>
  <c r="C11" i="37"/>
  <c r="O9" i="37"/>
  <c r="E46" i="33"/>
  <c r="D46" i="33"/>
  <c r="C46" i="33"/>
  <c r="E46" i="16"/>
  <c r="D46" i="16"/>
  <c r="C46" i="16"/>
  <c r="G12" i="34"/>
  <c r="D12" i="34"/>
  <c r="C12" i="34"/>
  <c r="G11" i="34"/>
  <c r="D11" i="34"/>
  <c r="C11" i="34"/>
  <c r="C5" i="34"/>
  <c r="O4" i="34"/>
  <c r="F12" i="34" s="1"/>
  <c r="O3" i="34"/>
  <c r="F11" i="34" s="1"/>
  <c r="O10" i="38"/>
  <c r="O8" i="38"/>
  <c r="G12" i="33"/>
  <c r="D12" i="33"/>
  <c r="C12" i="33"/>
  <c r="G11" i="33"/>
  <c r="D11" i="33"/>
  <c r="C11" i="33"/>
  <c r="C5" i="33"/>
  <c r="O4" i="33"/>
  <c r="F12" i="33" s="1"/>
  <c r="O3" i="33"/>
  <c r="F11" i="33" s="1"/>
  <c r="D12" i="16"/>
  <c r="C12" i="16"/>
  <c r="G11" i="16"/>
  <c r="D11" i="16"/>
  <c r="C11" i="16"/>
  <c r="F12" i="16"/>
  <c r="F11" i="16"/>
  <c r="F13" i="33" l="1"/>
  <c r="F13" i="16"/>
  <c r="F13" i="34"/>
  <c r="H11" i="34"/>
  <c r="H11" i="33"/>
  <c r="H12" i="34"/>
  <c r="E12" i="34"/>
  <c r="C13" i="34"/>
  <c r="E12" i="33"/>
  <c r="D13" i="34"/>
  <c r="G13" i="34"/>
  <c r="E11" i="34"/>
  <c r="H12" i="33"/>
  <c r="O5" i="34"/>
  <c r="D13" i="33"/>
  <c r="G13" i="33"/>
  <c r="C13" i="33"/>
  <c r="E11" i="33"/>
  <c r="E11" i="16"/>
  <c r="G13" i="16"/>
  <c r="O5" i="33"/>
  <c r="D13" i="16"/>
  <c r="E12" i="16"/>
  <c r="H12" i="16"/>
  <c r="C13" i="16"/>
  <c r="H11" i="16"/>
  <c r="H13" i="33" l="1"/>
  <c r="H13" i="16"/>
  <c r="H13" i="34"/>
  <c r="O7" i="34"/>
  <c r="E13" i="34"/>
  <c r="E13" i="33"/>
  <c r="E13" i="16"/>
  <c r="C6" i="34" l="1"/>
  <c r="C7" i="34"/>
  <c r="O45" i="34"/>
  <c r="O44" i="34"/>
  <c r="O11" i="38"/>
  <c r="C15" i="37"/>
  <c r="O8" i="37"/>
  <c r="O10" i="37"/>
  <c r="C6" i="33"/>
  <c r="C7" i="33"/>
  <c r="O45" i="33"/>
  <c r="O44" i="33"/>
  <c r="O45" i="16"/>
  <c r="O44" i="16"/>
  <c r="O46" i="16" l="1"/>
  <c r="O46" i="33"/>
  <c r="O46" i="34"/>
  <c r="L3" i="41" l="1"/>
  <c r="T3" i="41" s="1"/>
  <c r="F9" i="34"/>
  <c r="D3" i="42"/>
  <c r="F13" i="38"/>
  <c r="F13" i="37"/>
  <c r="F9" i="33"/>
  <c r="C9" i="33"/>
  <c r="C13" i="37" s="1"/>
  <c r="C13" i="38" s="1"/>
  <c r="C9" i="34" s="1"/>
  <c r="D10" i="33"/>
  <c r="D14" i="37" s="1"/>
  <c r="D14" i="38" s="1"/>
  <c r="D10" i="34" s="1"/>
  <c r="C10" i="33"/>
  <c r="C14" i="37" s="1"/>
  <c r="C14" i="38" s="1"/>
  <c r="C10" i="34" s="1"/>
  <c r="G10" i="33"/>
  <c r="G14" i="37" s="1"/>
  <c r="G14" i="38" s="1"/>
  <c r="G10" i="34" s="1"/>
  <c r="F10" i="33"/>
  <c r="F14" i="37" s="1"/>
  <c r="F14" i="38" s="1"/>
  <c r="F10" i="34" s="1"/>
  <c r="P3" i="33" l="1"/>
  <c r="O11" i="37"/>
  <c r="O7" i="33"/>
  <c r="P4" i="33" l="1"/>
  <c r="E15" i="37"/>
  <c r="F15" i="37"/>
  <c r="H15" i="37" s="1"/>
  <c r="P3" i="34"/>
  <c r="P4" i="34"/>
</calcChain>
</file>

<file path=xl/sharedStrings.xml><?xml version="1.0" encoding="utf-8"?>
<sst xmlns="http://schemas.openxmlformats.org/spreadsheetml/2006/main" count="423" uniqueCount="153">
  <si>
    <t>BMW</t>
  </si>
  <si>
    <t>MAR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</si>
  <si>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</si>
  <si>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</si>
  <si>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</si>
  <si>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</si>
  <si>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</si>
  <si>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</si>
  <si>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</si>
  <si>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</si>
  <si>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</si>
  <si>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</si>
  <si>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</si>
  <si>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</si>
  <si>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</si>
  <si>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</si>
  <si>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</si>
  <si>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</si>
  <si>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</si>
  <si>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</si>
  <si>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</si>
  <si>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</si>
  <si>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</si>
  <si>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</si>
  <si>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</si>
  <si>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</si>
  <si>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</si>
  <si>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</si>
  <si>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</si>
  <si>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</si>
  <si>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</si>
  <si>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</si>
  <si>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</si>
  <si>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</si>
  <si>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</si>
  <si>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</si>
  <si>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</si>
  <si>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</si>
  <si>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</si>
  <si>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</si>
  <si>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</si>
  <si>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</si>
  <si>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</si>
  <si>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</si>
  <si>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</si>
  <si>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</si>
  <si>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</si>
  <si>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</si>
  <si>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OFF ROAD</t>
  </si>
  <si>
    <t>No.</t>
  </si>
  <si>
    <t>Make</t>
  </si>
  <si>
    <t>Engine Capacity</t>
  </si>
  <si>
    <t>Share %</t>
  </si>
  <si>
    <t>% Change</t>
  </si>
  <si>
    <t>Change
y/y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</si>
  <si>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</si>
  <si>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</si>
  <si>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</si>
  <si>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</si>
  <si>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</si>
  <si>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</si>
  <si>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</si>
  <si>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</si>
  <si>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OFF ROAD ttl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</si>
  <si>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</si>
  <si>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</si>
  <si>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</si>
  <si>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</si>
  <si>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</si>
  <si>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</si>
  <si>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</si>
  <si>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</si>
  <si>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ZHONGNENG</t>
  </si>
  <si>
    <t>VESPA</t>
  </si>
  <si>
    <t>YIBEN</t>
  </si>
  <si>
    <t>SPORT-TOURER</t>
  </si>
  <si>
    <t>SPORT-TOURER ttl</t>
  </si>
  <si>
    <t>TRIUMPH</t>
  </si>
  <si>
    <t>&gt;1000cm3</t>
  </si>
  <si>
    <t>750cc&lt;engine capacity&lt;=1000cc</t>
  </si>
  <si>
    <t>engine capacity&gt;1000cc</t>
  </si>
  <si>
    <t>HARLEY-DAVIDSON</t>
  </si>
  <si>
    <t>no data</t>
  </si>
  <si>
    <t>OTHER BRANDS</t>
  </si>
  <si>
    <t>TOP 10 TOTAL</t>
  </si>
  <si>
    <t>NEW and USED PTW FIRST REGISTRATIONS IN POLAND in units, 2023</t>
  </si>
  <si>
    <t>TOTAL 2023</t>
  </si>
  <si>
    <t>NEW PTW FIRST REGISTRATIONS IN POLAND in units, 2023</t>
  </si>
  <si>
    <t>USED PTW FIRST REGISTRATIONS IN POLAND in units, 2023</t>
  </si>
  <si>
    <t>TOTAL MP 2023</t>
  </si>
  <si>
    <t>USED MP** 2023</t>
  </si>
  <si>
    <t>NEW MP* 2023</t>
  </si>
  <si>
    <t>YEAR 2023:</t>
  </si>
  <si>
    <t>TOTAL MC 2023</t>
  </si>
  <si>
    <t>USED MC** 2023</t>
  </si>
  <si>
    <t>NEW MC* 2023</t>
  </si>
  <si>
    <t>TORQ</t>
  </si>
  <si>
    <t>FIRST REGISTRATIONS of NEW* MC, TOP 10 BRANDS</t>
  </si>
  <si>
    <t>FIRST REGISTRATIONS MP, TOP 10 BRANDS</t>
  </si>
  <si>
    <t>SURRON</t>
  </si>
  <si>
    <t>other</t>
  </si>
  <si>
    <t xml:space="preserve">Source: PZPM analysis based on Central Register of Vehicles, KPRM/Ministry of  Digital Affairs </t>
  </si>
  <si>
    <t>BENELLI</t>
  </si>
  <si>
    <t>SUNRA</t>
  </si>
  <si>
    <t>2023
Share %</t>
  </si>
  <si>
    <t>FIRST REGISTRATIONS OF PTW, 2024 VS 2023</t>
  </si>
  <si>
    <t>FIRST REGISTRATIONS OF NEW* PTW, 2024 vs 2023</t>
  </si>
  <si>
    <t>FIRST REGISTRATIONS OF NEW* MC, 2024 vs 2023</t>
  </si>
  <si>
    <t>FIRST REGISTRATIONS OF NEW* MP, 2024 vs 2023</t>
  </si>
  <si>
    <t>FIRST REGISTRATIONS OF NEW USED PTW, 2024 VS 2023</t>
  </si>
  <si>
    <t>MC and MP SHARE in TOTAL FIRST REGISTRATIONS, YEAR 2024</t>
  </si>
  <si>
    <t>NEW and USED PTW FIRST REGISTRATIONS IN POLAND in units, 2024</t>
  </si>
  <si>
    <t>TOTAL 2024</t>
  </si>
  <si>
    <t>2024 CHANGE % m/m</t>
  </si>
  <si>
    <t>2024 vs 2023 CHANGE %  y/y</t>
  </si>
  <si>
    <t>NEW PTW FIRST REGISTRATIONS IN POLAND in units, 2024</t>
  </si>
  <si>
    <t>NEW MP FIRST REGISTRATIONS IN POLAND in units, 2024 vs 2023</t>
  </si>
  <si>
    <t>change 2024/2023</t>
  </si>
  <si>
    <t>USED PTW FIRST REGISTRATIONS IN POLAND in units, 2024</t>
  </si>
  <si>
    <t>MC and MP SHARE in TOTAL FIRST REGISTRATIONS, in units, YEAR 2024</t>
  </si>
  <si>
    <t>YEAR 2024:</t>
  </si>
  <si>
    <t>NEW MC* 2024</t>
  </si>
  <si>
    <t>USED MC** 2024</t>
  </si>
  <si>
    <t>TOTAL MC 2024</t>
  </si>
  <si>
    <t>NEW MP* 2024</t>
  </si>
  <si>
    <t>USED MP** 2024</t>
  </si>
  <si>
    <t>TOTAL MP 2024</t>
  </si>
  <si>
    <t>R_PTW 2024vs2023</t>
  </si>
  <si>
    <t>R_PTW NEW 2024vs2023</t>
  </si>
  <si>
    <t>R_MC NEW 2024vs2023</t>
  </si>
  <si>
    <t>R_MC 2024 rankings</t>
  </si>
  <si>
    <t>R_MP NEW 2024vs2023</t>
  </si>
  <si>
    <t>R_MP_2024 ranking</t>
  </si>
  <si>
    <t>R_PTW USED 2024vs2023</t>
  </si>
  <si>
    <t>R_MC&amp;MP structure 2024</t>
  </si>
  <si>
    <t>New* MOTORCYCLE - Top 10 Makes - 2024 YTD</t>
  </si>
  <si>
    <t>2024
Share %</t>
  </si>
  <si>
    <t>New MOTORCYCLES - makes ranking by segments - 2024 YTD</t>
  </si>
  <si>
    <t>New MOTORCYCLES - makes ranking by DCC - 2024 YTD</t>
  </si>
  <si>
    <t>GAS GAS</t>
  </si>
  <si>
    <t>ON-OFF</t>
  </si>
  <si>
    <t>ON-OFF ttl</t>
  </si>
  <si>
    <t>VIGOROUS</t>
  </si>
  <si>
    <t>New* MOPEDS - Top 10 Makes - 2024 YTD</t>
  </si>
  <si>
    <t>NEW MC FIRST REGISTRATIONS IN POLAND in units, 2024 vs 2023</t>
  </si>
  <si>
    <t>OTHER</t>
  </si>
  <si>
    <t>ZIPP</t>
  </si>
  <si>
    <t>ZONTES</t>
  </si>
  <si>
    <t>KYMCO</t>
  </si>
  <si>
    <t>APRIL</t>
  </si>
  <si>
    <t>JANUARY-APRIL</t>
  </si>
  <si>
    <t>January-April</t>
  </si>
  <si>
    <t>pozostałe marki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</si>
</sst>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Barlow"/>
      <charset val="238"/>
    </font>
    <font>
      <b/>
      <sz val="10"/>
      <color theme="2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7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164" fontId="3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3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3" fillId="0" borderId="0"/>
  </cellStyleXfs>
  <cellXfs count="250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166" fontId="0" fillId="0" borderId="0" xfId="0" applyNumberFormat="1"/>
    <xf numFmtId="165" fontId="0" fillId="0" borderId="0" xfId="61" applyNumberFormat="1" applyFont="1"/>
    <xf numFmtId="0" fontId="4" fillId="0" borderId="0" xfId="56"/>
    <xf numFmtId="165" fontId="30" fillId="0" borderId="0" xfId="62" applyNumberFormat="1"/>
    <xf numFmtId="0" fontId="32" fillId="0" borderId="0" xfId="57" applyFont="1"/>
    <xf numFmtId="165" fontId="3" fillId="0" borderId="0" xfId="61" applyNumberFormat="1"/>
    <xf numFmtId="0" fontId="3" fillId="0" borderId="0" xfId="0" applyFont="1"/>
    <xf numFmtId="166" fontId="43" fillId="24" borderId="14" xfId="36" applyNumberFormat="1" applyFont="1" applyFill="1" applyBorder="1" applyAlignment="1">
      <alignment horizontal="center"/>
    </xf>
    <xf numFmtId="166" fontId="43" fillId="24" borderId="15" xfId="36" applyNumberFormat="1" applyFont="1" applyFill="1" applyBorder="1" applyAlignment="1">
      <alignment horizontal="left"/>
    </xf>
    <xf numFmtId="0" fontId="43" fillId="24" borderId="15" xfId="0" applyFont="1" applyFill="1" applyBorder="1"/>
    <xf numFmtId="0" fontId="43" fillId="24" borderId="16" xfId="0" applyFont="1" applyFill="1" applyBorder="1"/>
    <xf numFmtId="166" fontId="11" fillId="0" borderId="18" xfId="36" applyNumberFormat="1" applyFont="1" applyBorder="1" applyAlignment="1">
      <alignment wrapText="1"/>
    </xf>
    <xf numFmtId="0" fontId="0" fillId="0" borderId="19" xfId="0" applyBorder="1"/>
    <xf numFmtId="0" fontId="0" fillId="0" borderId="20" xfId="0" applyBorder="1"/>
    <xf numFmtId="166" fontId="11" fillId="0" borderId="21" xfId="36" applyNumberFormat="1" applyFont="1" applyBorder="1" applyAlignment="1">
      <alignment wrapText="1"/>
    </xf>
    <xf numFmtId="0" fontId="0" fillId="0" borderId="21" xfId="0" applyBorder="1"/>
    <xf numFmtId="0" fontId="3" fillId="0" borderId="19" xfId="0" applyFont="1" applyBorder="1"/>
    <xf numFmtId="166" fontId="11" fillId="0" borderId="22" xfId="36" applyNumberFormat="1" applyFont="1" applyBorder="1" applyAlignment="1">
      <alignment wrapText="1"/>
    </xf>
    <xf numFmtId="166" fontId="43" fillId="24" borderId="18" xfId="36" applyNumberFormat="1" applyFont="1" applyFill="1" applyBorder="1" applyAlignment="1">
      <alignment wrapText="1"/>
    </xf>
    <xf numFmtId="0" fontId="43" fillId="24" borderId="19" xfId="0" applyFont="1" applyFill="1" applyBorder="1"/>
    <xf numFmtId="0" fontId="43" fillId="24" borderId="20" xfId="0" applyFont="1" applyFill="1" applyBorder="1"/>
    <xf numFmtId="0" fontId="43" fillId="24" borderId="17" xfId="0" applyFont="1" applyFill="1" applyBorder="1"/>
    <xf numFmtId="166" fontId="7" fillId="25" borderId="18" xfId="36" applyNumberFormat="1" applyFont="1" applyFill="1" applyBorder="1"/>
    <xf numFmtId="10" fontId="7" fillId="25" borderId="19" xfId="61" applyNumberFormat="1" applyFont="1" applyFill="1" applyBorder="1"/>
    <xf numFmtId="166" fontId="7" fillId="25" borderId="20" xfId="0" applyNumberFormat="1" applyFont="1" applyFill="1" applyBorder="1"/>
    <xf numFmtId="166" fontId="7" fillId="25" borderId="23" xfId="36" applyNumberFormat="1" applyFont="1" applyFill="1" applyBorder="1"/>
    <xf numFmtId="165" fontId="7" fillId="25" borderId="24" xfId="61" applyNumberFormat="1" applyFont="1" applyFill="1" applyBorder="1"/>
    <xf numFmtId="165" fontId="7" fillId="25" borderId="25" xfId="61" applyNumberFormat="1" applyFont="1" applyFill="1" applyBorder="1"/>
    <xf numFmtId="166" fontId="3" fillId="0" borderId="0" xfId="36" applyNumberFormat="1" applyFont="1"/>
    <xf numFmtId="3" fontId="0" fillId="0" borderId="0" xfId="0" applyNumberFormat="1"/>
    <xf numFmtId="0" fontId="43" fillId="24" borderId="17" xfId="0" applyFont="1" applyFill="1" applyBorder="1" applyAlignment="1">
      <alignment horizontal="center" vertical="center" wrapText="1"/>
    </xf>
    <xf numFmtId="166" fontId="29" fillId="0" borderId="21" xfId="36" applyNumberFormat="1" applyFont="1" applyBorder="1" applyAlignment="1">
      <alignment wrapText="1"/>
    </xf>
    <xf numFmtId="166" fontId="3" fillId="0" borderId="21" xfId="36" applyNumberFormat="1" applyBorder="1"/>
    <xf numFmtId="165" fontId="11" fillId="0" borderId="21" xfId="61" applyNumberFormat="1" applyFont="1" applyBorder="1" applyAlignment="1">
      <alignment horizontal="right" wrapText="1"/>
    </xf>
    <xf numFmtId="166" fontId="29" fillId="0" borderId="22" xfId="36" applyNumberFormat="1" applyFont="1" applyFill="1" applyBorder="1" applyAlignment="1">
      <alignment wrapText="1"/>
    </xf>
    <xf numFmtId="166" fontId="3" fillId="0" borderId="22" xfId="36" applyNumberFormat="1" applyFill="1" applyBorder="1"/>
    <xf numFmtId="165" fontId="11" fillId="0" borderId="22" xfId="61" applyNumberFormat="1" applyFont="1" applyFill="1" applyBorder="1" applyAlignment="1">
      <alignment horizontal="right" wrapText="1"/>
    </xf>
    <xf numFmtId="166" fontId="11" fillId="0" borderId="22" xfId="36" applyNumberFormat="1" applyFont="1" applyFill="1" applyBorder="1" applyAlignment="1">
      <alignment wrapText="1"/>
    </xf>
    <xf numFmtId="166" fontId="43" fillId="24" borderId="26" xfId="36" applyNumberFormat="1" applyFont="1" applyFill="1" applyBorder="1"/>
    <xf numFmtId="165" fontId="43" fillId="24" borderId="26" xfId="61" applyNumberFormat="1" applyFont="1" applyFill="1" applyBorder="1" applyAlignment="1">
      <alignment horizontal="right" wrapText="1"/>
    </xf>
    <xf numFmtId="166" fontId="3" fillId="0" borderId="0" xfId="36" applyNumberFormat="1"/>
    <xf numFmtId="166" fontId="44" fillId="24" borderId="21" xfId="36" applyNumberFormat="1" applyFont="1" applyFill="1" applyBorder="1" applyAlignment="1">
      <alignment horizontal="center"/>
    </xf>
    <xf numFmtId="166" fontId="44" fillId="24" borderId="21" xfId="36" applyNumberFormat="1" applyFont="1" applyFill="1" applyBorder="1" applyAlignment="1">
      <alignment horizontal="left"/>
    </xf>
    <xf numFmtId="0" fontId="44" fillId="24" borderId="21" xfId="0" applyFont="1" applyFill="1" applyBorder="1"/>
    <xf numFmtId="0" fontId="44" fillId="24" borderId="14" xfId="0" applyFont="1" applyFill="1" applyBorder="1"/>
    <xf numFmtId="166" fontId="29" fillId="0" borderId="27" xfId="36" applyNumberFormat="1" applyFont="1" applyBorder="1" applyAlignment="1">
      <alignment wrapText="1"/>
    </xf>
    <xf numFmtId="0" fontId="0" fillId="0" borderId="27" xfId="0" applyBorder="1"/>
    <xf numFmtId="0" fontId="0" fillId="0" borderId="18" xfId="0" applyBorder="1"/>
    <xf numFmtId="0" fontId="3" fillId="0" borderId="27" xfId="0" applyFont="1" applyBorder="1"/>
    <xf numFmtId="166" fontId="43" fillId="24" borderId="27" xfId="36" applyNumberFormat="1" applyFont="1" applyFill="1" applyBorder="1" applyAlignment="1">
      <alignment wrapText="1"/>
    </xf>
    <xf numFmtId="0" fontId="43" fillId="24" borderId="27" xfId="0" applyFont="1" applyFill="1" applyBorder="1"/>
    <xf numFmtId="0" fontId="43" fillId="24" borderId="18" xfId="0" applyFont="1" applyFill="1" applyBorder="1"/>
    <xf numFmtId="166" fontId="7" fillId="25" borderId="27" xfId="36" applyNumberFormat="1" applyFont="1" applyFill="1" applyBorder="1"/>
    <xf numFmtId="10" fontId="7" fillId="25" borderId="27" xfId="61" applyNumberFormat="1" applyFont="1" applyFill="1" applyBorder="1"/>
    <xf numFmtId="166" fontId="7" fillId="25" borderId="18" xfId="0" applyNumberFormat="1" applyFont="1" applyFill="1" applyBorder="1"/>
    <xf numFmtId="166" fontId="7" fillId="25" borderId="22" xfId="36" applyNumberFormat="1" applyFont="1" applyFill="1" applyBorder="1"/>
    <xf numFmtId="165" fontId="7" fillId="25" borderId="22" xfId="61" applyNumberFormat="1" applyFont="1" applyFill="1" applyBorder="1"/>
    <xf numFmtId="165" fontId="7" fillId="25" borderId="23" xfId="61" applyNumberFormat="1" applyFont="1" applyFill="1" applyBorder="1"/>
    <xf numFmtId="166" fontId="11" fillId="0" borderId="0" xfId="36" applyNumberFormat="1" applyFont="1" applyAlignment="1">
      <alignment wrapText="1"/>
    </xf>
    <xf numFmtId="166" fontId="11" fillId="0" borderId="0" xfId="36" applyNumberFormat="1" applyFont="1" applyAlignment="1">
      <alignment horizontal="right" wrapText="1"/>
    </xf>
    <xf numFmtId="166" fontId="3" fillId="0" borderId="22" xfId="36" applyNumberFormat="1" applyBorder="1"/>
    <xf numFmtId="165" fontId="11" fillId="0" borderId="22" xfId="61" applyNumberFormat="1" applyFont="1" applyBorder="1" applyAlignment="1">
      <alignment horizontal="right" wrapText="1"/>
    </xf>
    <xf numFmtId="166" fontId="43" fillId="24" borderId="17" xfId="36" applyNumberFormat="1" applyFont="1" applyFill="1" applyBorder="1"/>
    <xf numFmtId="165" fontId="43" fillId="24" borderId="17" xfId="61" applyNumberFormat="1" applyFont="1" applyFill="1" applyBorder="1" applyAlignment="1">
      <alignment horizontal="right" wrapText="1"/>
    </xf>
    <xf numFmtId="167" fontId="0" fillId="0" borderId="0" xfId="0" applyNumberFormat="1"/>
    <xf numFmtId="166" fontId="7" fillId="0" borderId="0" xfId="36" applyNumberFormat="1" applyFont="1"/>
    <xf numFmtId="166" fontId="7" fillId="0" borderId="0" xfId="0" applyNumberFormat="1" applyFont="1"/>
    <xf numFmtId="0" fontId="0" fillId="0" borderId="0" xfId="0" applyAlignment="1">
      <alignment horizontal="center" vertical="center"/>
    </xf>
    <xf numFmtId="166" fontId="43" fillId="24" borderId="17" xfId="36" applyNumberFormat="1" applyFont="1" applyFill="1" applyBorder="1" applyAlignment="1">
      <alignment horizontal="left"/>
    </xf>
    <xf numFmtId="0" fontId="9" fillId="0" borderId="0" xfId="0" applyFont="1" applyAlignment="1">
      <alignment wrapText="1" shrinkToFit="1"/>
    </xf>
    <xf numFmtId="0" fontId="0" fillId="0" borderId="17" xfId="0" applyBorder="1"/>
    <xf numFmtId="0" fontId="3" fillId="0" borderId="21" xfId="0" applyFont="1" applyBorder="1"/>
    <xf numFmtId="165" fontId="3" fillId="0" borderId="0" xfId="61" applyNumberFormat="1" applyFont="1" applyBorder="1"/>
    <xf numFmtId="0" fontId="3" fillId="0" borderId="28" xfId="0" applyFont="1" applyBorder="1"/>
    <xf numFmtId="0" fontId="0" fillId="0" borderId="28" xfId="0" applyBorder="1"/>
    <xf numFmtId="165" fontId="3" fillId="0" borderId="0" xfId="61" applyNumberFormat="1" applyFont="1"/>
    <xf numFmtId="0" fontId="3" fillId="26" borderId="28" xfId="0" applyFont="1" applyFill="1" applyBorder="1"/>
    <xf numFmtId="0" fontId="0" fillId="26" borderId="28" xfId="0" applyFill="1" applyBorder="1"/>
    <xf numFmtId="0" fontId="7" fillId="25" borderId="28" xfId="0" applyFont="1" applyFill="1" applyBorder="1"/>
    <xf numFmtId="0" fontId="0" fillId="25" borderId="28" xfId="0" applyFill="1" applyBorder="1"/>
    <xf numFmtId="165" fontId="0" fillId="26" borderId="28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10" fillId="0" borderId="0" xfId="61" applyNumberFormat="1" applyFont="1" applyAlignment="1">
      <alignment shrinkToFit="1"/>
    </xf>
    <xf numFmtId="0" fontId="43" fillId="24" borderId="28" xfId="0" applyFont="1" applyFill="1" applyBorder="1" applyAlignment="1">
      <alignment horizontal="center" vertical="center" wrapText="1"/>
    </xf>
    <xf numFmtId="166" fontId="11" fillId="0" borderId="28" xfId="36" applyNumberFormat="1" applyFont="1" applyBorder="1" applyAlignment="1">
      <alignment vertical="center" wrapText="1"/>
    </xf>
    <xf numFmtId="166" fontId="3" fillId="0" borderId="28" xfId="36" applyNumberFormat="1" applyBorder="1" applyAlignment="1">
      <alignment vertical="center"/>
    </xf>
    <xf numFmtId="165" fontId="11" fillId="0" borderId="28" xfId="61" applyNumberFormat="1" applyFont="1" applyBorder="1" applyAlignment="1">
      <alignment horizontal="center" vertical="center" wrapText="1"/>
    </xf>
    <xf numFmtId="166" fontId="11" fillId="0" borderId="0" xfId="36" applyNumberFormat="1" applyFont="1" applyBorder="1" applyAlignment="1">
      <alignment wrapText="1"/>
    </xf>
    <xf numFmtId="166" fontId="3" fillId="0" borderId="0" xfId="36" applyNumberFormat="1" applyBorder="1"/>
    <xf numFmtId="165" fontId="11" fillId="0" borderId="0" xfId="61" applyNumberFormat="1" applyFont="1" applyBorder="1" applyAlignment="1">
      <alignment horizontal="right" wrapText="1"/>
    </xf>
    <xf numFmtId="0" fontId="0" fillId="0" borderId="10" xfId="0" applyBorder="1"/>
    <xf numFmtId="0" fontId="0" fillId="0" borderId="12" xfId="0" applyBorder="1"/>
    <xf numFmtId="0" fontId="32" fillId="0" borderId="0" xfId="57" applyFont="1" applyAlignment="1">
      <alignment vertical="center" wrapText="1"/>
    </xf>
    <xf numFmtId="0" fontId="47" fillId="24" borderId="28" xfId="54" applyFont="1" applyFill="1" applyBorder="1" applyAlignment="1">
      <alignment horizontal="center" vertical="center"/>
    </xf>
    <xf numFmtId="0" fontId="32" fillId="0" borderId="0" xfId="57" applyFont="1" applyAlignment="1">
      <alignment horizontal="center" vertical="center" wrapText="1"/>
    </xf>
    <xf numFmtId="10" fontId="32" fillId="0" borderId="28" xfId="62" applyNumberFormat="1" applyFont="1" applyBorder="1" applyAlignment="1">
      <alignment vertical="center"/>
    </xf>
    <xf numFmtId="0" fontId="48" fillId="24" borderId="28" xfId="54" applyFont="1" applyFill="1" applyBorder="1" applyAlignment="1">
      <alignment horizontal="center" vertical="center"/>
    </xf>
    <xf numFmtId="10" fontId="32" fillId="27" borderId="28" xfId="62" applyNumberFormat="1" applyFont="1" applyFill="1" applyBorder="1" applyAlignment="1">
      <alignment vertical="center"/>
    </xf>
    <xf numFmtId="0" fontId="32" fillId="0" borderId="28" xfId="56" applyFont="1" applyBorder="1"/>
    <xf numFmtId="165" fontId="32" fillId="0" borderId="28" xfId="62" applyNumberFormat="1" applyFont="1" applyBorder="1"/>
    <xf numFmtId="165" fontId="32" fillId="0" borderId="29" xfId="62" applyNumberFormat="1" applyFont="1" applyBorder="1"/>
    <xf numFmtId="165" fontId="32" fillId="0" borderId="30" xfId="62" applyNumberFormat="1" applyFont="1" applyBorder="1"/>
    <xf numFmtId="165" fontId="32" fillId="27" borderId="28" xfId="62" applyNumberFormat="1" applyFont="1" applyFill="1" applyBorder="1"/>
    <xf numFmtId="165" fontId="32" fillId="0" borderId="31" xfId="62" applyNumberFormat="1" applyFont="1" applyBorder="1"/>
    <xf numFmtId="165" fontId="32" fillId="0" borderId="32" xfId="62" applyNumberFormat="1" applyFont="1" applyBorder="1"/>
    <xf numFmtId="0" fontId="32" fillId="27" borderId="28" xfId="56" applyFont="1" applyFill="1" applyBorder="1"/>
    <xf numFmtId="3" fontId="32" fillId="27" borderId="28" xfId="56" applyNumberFormat="1" applyFont="1" applyFill="1" applyBorder="1"/>
    <xf numFmtId="165" fontId="32" fillId="0" borderId="33" xfId="61" applyNumberFormat="1" applyFont="1" applyBorder="1"/>
    <xf numFmtId="165" fontId="32" fillId="0" borderId="34" xfId="61" applyNumberFormat="1" applyFont="1" applyBorder="1"/>
    <xf numFmtId="0" fontId="36" fillId="25" borderId="28" xfId="56" applyFont="1" applyFill="1" applyBorder="1"/>
    <xf numFmtId="0" fontId="32" fillId="25" borderId="28" xfId="56" applyFont="1" applyFill="1" applyBorder="1"/>
    <xf numFmtId="165" fontId="41" fillId="25" borderId="28" xfId="62" applyNumberFormat="1" applyFont="1" applyFill="1" applyBorder="1"/>
    <xf numFmtId="3" fontId="38" fillId="25" borderId="28" xfId="56" applyNumberFormat="1" applyFont="1" applyFill="1" applyBorder="1"/>
    <xf numFmtId="165" fontId="38" fillId="25" borderId="28" xfId="62" applyNumberFormat="1" applyFont="1" applyFill="1" applyBorder="1"/>
    <xf numFmtId="165" fontId="36" fillId="25" borderId="28" xfId="62" applyNumberFormat="1" applyFont="1" applyFill="1" applyBorder="1"/>
    <xf numFmtId="9" fontId="47" fillId="24" borderId="28" xfId="62" applyFont="1" applyFill="1" applyBorder="1" applyAlignment="1">
      <alignment vertical="center"/>
    </xf>
    <xf numFmtId="0" fontId="32" fillId="0" borderId="0" xfId="0" applyFont="1"/>
    <xf numFmtId="0" fontId="35" fillId="0" borderId="0" xfId="55" applyFont="1" applyAlignment="1">
      <alignment vertical="center"/>
    </xf>
    <xf numFmtId="0" fontId="47" fillId="24" borderId="28" xfId="56" applyFont="1" applyFill="1" applyBorder="1"/>
    <xf numFmtId="165" fontId="47" fillId="24" borderId="28" xfId="62" applyNumberFormat="1" applyFont="1" applyFill="1" applyBorder="1"/>
    <xf numFmtId="9" fontId="47" fillId="24" borderId="28" xfId="62" applyFont="1" applyFill="1" applyBorder="1"/>
    <xf numFmtId="0" fontId="39" fillId="0" borderId="0" xfId="57" applyFont="1"/>
    <xf numFmtId="0" fontId="44" fillId="24" borderId="28" xfId="0" applyFont="1" applyFill="1" applyBorder="1"/>
    <xf numFmtId="166" fontId="44" fillId="24" borderId="28" xfId="36" applyNumberFormat="1" applyFont="1" applyFill="1" applyBorder="1" applyAlignment="1">
      <alignment horizontal="left"/>
    </xf>
    <xf numFmtId="0" fontId="10" fillId="0" borderId="0" xfId="0" applyFont="1"/>
    <xf numFmtId="0" fontId="43" fillId="24" borderId="28" xfId="0" applyFont="1" applyFill="1" applyBorder="1"/>
    <xf numFmtId="165" fontId="3" fillId="26" borderId="28" xfId="61" applyNumberFormat="1" applyFill="1" applyBorder="1"/>
    <xf numFmtId="165" fontId="3" fillId="26" borderId="28" xfId="61" applyNumberFormat="1" applyFill="1" applyBorder="1" applyAlignment="1">
      <alignment shrinkToFit="1"/>
    </xf>
    <xf numFmtId="165" fontId="3" fillId="0" borderId="0" xfId="61" applyNumberFormat="1" applyAlignment="1">
      <alignment shrinkToFit="1"/>
    </xf>
    <xf numFmtId="166" fontId="11" fillId="0" borderId="28" xfId="36" applyNumberFormat="1" applyFont="1" applyBorder="1" applyAlignment="1">
      <alignment wrapText="1"/>
    </xf>
    <xf numFmtId="0" fontId="0" fillId="0" borderId="13" xfId="0" applyBorder="1"/>
    <xf numFmtId="0" fontId="3" fillId="0" borderId="13" xfId="0" applyFont="1" applyBorder="1"/>
    <xf numFmtId="0" fontId="11" fillId="0" borderId="13" xfId="0" applyFont="1" applyBorder="1"/>
    <xf numFmtId="0" fontId="50" fillId="0" borderId="13" xfId="0" applyFont="1" applyBorder="1"/>
    <xf numFmtId="9" fontId="0" fillId="0" borderId="0" xfId="0" applyNumberFormat="1"/>
    <xf numFmtId="0" fontId="4" fillId="0" borderId="0" xfId="56" applyAlignment="1">
      <alignment vertical="center" wrapText="1"/>
    </xf>
    <xf numFmtId="0" fontId="4" fillId="0" borderId="0" xfId="56" applyAlignment="1">
      <alignment horizontal="center" vertical="center" wrapText="1"/>
    </xf>
    <xf numFmtId="0" fontId="4" fillId="0" borderId="0" xfId="56" applyAlignment="1">
      <alignment horizontal="center" vertical="center"/>
    </xf>
    <xf numFmtId="165" fontId="32" fillId="0" borderId="28" xfId="62" applyNumberFormat="1" applyFont="1" applyBorder="1" applyAlignment="1">
      <alignment vertical="center"/>
    </xf>
    <xf numFmtId="165" fontId="32" fillId="27" borderId="28" xfId="62" applyNumberFormat="1" applyFont="1" applyFill="1" applyBorder="1" applyAlignment="1">
      <alignment vertical="center"/>
    </xf>
    <xf numFmtId="0" fontId="3" fillId="0" borderId="0" xfId="54" applyFont="1"/>
    <xf numFmtId="0" fontId="31" fillId="0" borderId="0" xfId="56" applyFont="1"/>
    <xf numFmtId="166" fontId="44" fillId="24" borderId="28" xfId="36" applyNumberFormat="1" applyFont="1" applyFill="1" applyBorder="1" applyAlignment="1">
      <alignment horizontal="center"/>
    </xf>
    <xf numFmtId="166" fontId="43" fillId="24" borderId="28" xfId="36" applyNumberFormat="1" applyFont="1" applyFill="1" applyBorder="1" applyAlignment="1">
      <alignment wrapText="1"/>
    </xf>
    <xf numFmtId="166" fontId="3" fillId="25" borderId="28" xfId="36" applyNumberFormat="1" applyFill="1" applyBorder="1"/>
    <xf numFmtId="10" fontId="3" fillId="25" borderId="28" xfId="61" applyNumberFormat="1" applyFont="1" applyFill="1" applyBorder="1"/>
    <xf numFmtId="166" fontId="3" fillId="25" borderId="28" xfId="0" applyNumberFormat="1" applyFont="1" applyFill="1" applyBorder="1"/>
    <xf numFmtId="165" fontId="3" fillId="25" borderId="28" xfId="61" applyNumberFormat="1" applyFont="1" applyFill="1" applyBorder="1"/>
    <xf numFmtId="166" fontId="3" fillId="0" borderId="28" xfId="36" applyNumberFormat="1" applyBorder="1"/>
    <xf numFmtId="165" fontId="11" fillId="0" borderId="28" xfId="61" applyNumberFormat="1" applyFont="1" applyBorder="1" applyAlignment="1">
      <alignment horizontal="right" wrapText="1"/>
    </xf>
    <xf numFmtId="166" fontId="44" fillId="24" borderId="28" xfId="36" applyNumberFormat="1" applyFont="1" applyFill="1" applyBorder="1"/>
    <xf numFmtId="165" fontId="44" fillId="24" borderId="28" xfId="61" applyNumberFormat="1" applyFont="1" applyFill="1" applyBorder="1" applyAlignment="1">
      <alignment horizontal="right" wrapText="1"/>
    </xf>
    <xf numFmtId="0" fontId="45" fillId="24" borderId="28" xfId="0" applyFont="1" applyFill="1" applyBorder="1"/>
    <xf numFmtId="0" fontId="51" fillId="25" borderId="28" xfId="0" applyFont="1" applyFill="1" applyBorder="1"/>
    <xf numFmtId="0" fontId="9" fillId="0" borderId="28" xfId="0" applyFont="1" applyBorder="1"/>
    <xf numFmtId="0" fontId="46" fillId="24" borderId="28" xfId="0" applyFont="1" applyFill="1" applyBorder="1"/>
    <xf numFmtId="0" fontId="9" fillId="26" borderId="28" xfId="0" applyFont="1" applyFill="1" applyBorder="1"/>
    <xf numFmtId="165" fontId="9" fillId="26" borderId="28" xfId="61" applyNumberFormat="1" applyFont="1" applyFill="1" applyBorder="1"/>
    <xf numFmtId="0" fontId="9" fillId="25" borderId="28" xfId="0" applyFont="1" applyFill="1" applyBorder="1"/>
    <xf numFmtId="166" fontId="11" fillId="0" borderId="35" xfId="36" applyNumberFormat="1" applyFont="1" applyBorder="1" applyAlignment="1">
      <alignment wrapText="1"/>
    </xf>
    <xf numFmtId="168" fontId="3" fillId="0" borderId="35" xfId="36" applyNumberFormat="1" applyBorder="1"/>
    <xf numFmtId="165" fontId="11" fillId="0" borderId="35" xfId="61" applyNumberFormat="1" applyFont="1" applyBorder="1" applyAlignment="1">
      <alignment horizontal="right" wrapText="1"/>
    </xf>
    <xf numFmtId="166" fontId="11" fillId="0" borderId="36" xfId="36" applyNumberFormat="1" applyFont="1" applyBorder="1" applyAlignment="1">
      <alignment wrapText="1"/>
    </xf>
    <xf numFmtId="168" fontId="3" fillId="0" borderId="36" xfId="36" applyNumberFormat="1" applyBorder="1"/>
    <xf numFmtId="165" fontId="11" fillId="0" borderId="36" xfId="61" applyNumberFormat="1" applyFont="1" applyBorder="1" applyAlignment="1">
      <alignment horizontal="right" wrapText="1"/>
    </xf>
    <xf numFmtId="168" fontId="44" fillId="24" borderId="28" xfId="36" applyNumberFormat="1" applyFont="1" applyFill="1" applyBorder="1"/>
    <xf numFmtId="166" fontId="11" fillId="0" borderId="35" xfId="36" applyNumberFormat="1" applyFont="1" applyBorder="1" applyAlignment="1">
      <alignment horizontal="left" wrapText="1"/>
    </xf>
    <xf numFmtId="166" fontId="11" fillId="0" borderId="36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6" fillId="25" borderId="37" xfId="56" applyFont="1" applyFill="1" applyBorder="1"/>
    <xf numFmtId="0" fontId="36" fillId="25" borderId="38" xfId="56" applyFont="1" applyFill="1" applyBorder="1"/>
    <xf numFmtId="0" fontId="9" fillId="0" borderId="28" xfId="56" applyFont="1" applyBorder="1"/>
    <xf numFmtId="0" fontId="5" fillId="25" borderId="0" xfId="44" quotePrefix="1" applyFill="1" applyAlignment="1" applyProtection="1"/>
    <xf numFmtId="0" fontId="0" fillId="25" borderId="0" xfId="0" applyFill="1" applyAlignment="1">
      <alignment vertical="center"/>
    </xf>
    <xf numFmtId="0" fontId="0" fillId="25" borderId="0" xfId="0" applyFill="1"/>
    <xf numFmtId="0" fontId="7" fillId="25" borderId="0" xfId="0" applyFont="1" applyFill="1" applyAlignment="1">
      <alignment vertical="center"/>
    </xf>
    <xf numFmtId="0" fontId="3" fillId="25" borderId="0" xfId="0" applyFont="1" applyFill="1"/>
    <xf numFmtId="0" fontId="3" fillId="25" borderId="0" xfId="0" applyFont="1" applyFill="1" applyAlignment="1">
      <alignment vertical="center"/>
    </xf>
    <xf numFmtId="0" fontId="3" fillId="25" borderId="0" xfId="0" applyFont="1" applyFill="1" applyAlignment="1">
      <alignment horizontal="left" vertical="center"/>
    </xf>
    <xf numFmtId="0" fontId="33" fillId="25" borderId="0" xfId="0" applyFont="1" applyFill="1"/>
    <xf numFmtId="0" fontId="5" fillId="25" borderId="0" xfId="44" applyFill="1" applyAlignment="1" applyProtection="1"/>
    <xf numFmtId="0" fontId="42" fillId="25" borderId="0" xfId="0" applyFont="1" applyFill="1"/>
    <xf numFmtId="0" fontId="5" fillId="25" borderId="0" xfId="44" applyFill="1" applyBorder="1" applyAlignment="1" applyProtection="1">
      <alignment vertical="center"/>
    </xf>
    <xf numFmtId="0" fontId="32" fillId="0" borderId="28" xfId="73" applyFont="1" applyBorder="1" applyAlignment="1">
      <alignment horizontal="center" vertical="center"/>
    </xf>
    <xf numFmtId="0" fontId="32" fillId="0" borderId="28" xfId="73" applyFont="1" applyBorder="1" applyAlignment="1">
      <alignment vertical="center"/>
    </xf>
    <xf numFmtId="3" fontId="32" fillId="0" borderId="28" xfId="73" applyNumberFormat="1" applyFont="1" applyBorder="1" applyAlignment="1">
      <alignment vertical="center"/>
    </xf>
    <xf numFmtId="0" fontId="32" fillId="27" borderId="28" xfId="73" applyFont="1" applyFill="1" applyBorder="1" applyAlignment="1">
      <alignment horizontal="center" vertical="center"/>
    </xf>
    <xf numFmtId="0" fontId="32" fillId="27" borderId="28" xfId="73" applyFont="1" applyFill="1" applyBorder="1" applyAlignment="1">
      <alignment vertical="center"/>
    </xf>
    <xf numFmtId="3" fontId="32" fillId="27" borderId="28" xfId="73" applyNumberFormat="1" applyFont="1" applyFill="1" applyBorder="1" applyAlignment="1">
      <alignment vertical="center"/>
    </xf>
    <xf numFmtId="3" fontId="47" fillId="24" borderId="28" xfId="73" applyNumberFormat="1" applyFont="1" applyFill="1" applyBorder="1" applyAlignment="1">
      <alignment vertical="center"/>
    </xf>
    <xf numFmtId="165" fontId="47" fillId="24" borderId="28" xfId="73" applyNumberFormat="1" applyFont="1" applyFill="1" applyBorder="1" applyAlignment="1">
      <alignment vertical="center"/>
    </xf>
    <xf numFmtId="0" fontId="32" fillId="0" borderId="28" xfId="73" applyFont="1" applyBorder="1"/>
    <xf numFmtId="0" fontId="32" fillId="27" borderId="28" xfId="73" applyFont="1" applyFill="1" applyBorder="1"/>
    <xf numFmtId="3" fontId="41" fillId="25" borderId="28" xfId="73" applyNumberFormat="1" applyFont="1" applyFill="1" applyBorder="1"/>
    <xf numFmtId="165" fontId="41" fillId="25" borderId="28" xfId="73" applyNumberFormat="1" applyFont="1" applyFill="1" applyBorder="1"/>
    <xf numFmtId="3" fontId="47" fillId="24" borderId="28" xfId="73" applyNumberFormat="1" applyFont="1" applyFill="1" applyBorder="1"/>
    <xf numFmtId="165" fontId="47" fillId="24" borderId="28" xfId="73" applyNumberFormat="1" applyFont="1" applyFill="1" applyBorder="1"/>
    <xf numFmtId="3" fontId="2" fillId="0" borderId="28" xfId="0" applyNumberFormat="1" applyFont="1" applyBorder="1" applyAlignment="1">
      <alignment horizontal="right"/>
    </xf>
    <xf numFmtId="3" fontId="2" fillId="27" borderId="28" xfId="0" applyNumberFormat="1" applyFont="1" applyFill="1" applyBorder="1" applyAlignment="1">
      <alignment horizontal="right"/>
    </xf>
    <xf numFmtId="0" fontId="2" fillId="0" borderId="28" xfId="0" applyFont="1" applyBorder="1"/>
    <xf numFmtId="0" fontId="2" fillId="27" borderId="28" xfId="0" applyFont="1" applyFill="1" applyBorder="1"/>
    <xf numFmtId="3" fontId="1" fillId="0" borderId="28" xfId="0" applyNumberFormat="1" applyFont="1" applyBorder="1" applyAlignment="1">
      <alignment horizontal="right"/>
    </xf>
    <xf numFmtId="3" fontId="1" fillId="27" borderId="28" xfId="0" applyNumberFormat="1" applyFont="1" applyFill="1" applyBorder="1" applyAlignment="1">
      <alignment horizontal="right"/>
    </xf>
    <xf numFmtId="165" fontId="53" fillId="24" borderId="28" xfId="73" applyNumberFormat="1" applyFont="1" applyFill="1" applyBorder="1" applyAlignment="1">
      <alignment vertical="center"/>
    </xf>
    <xf numFmtId="0" fontId="52" fillId="25" borderId="0" xfId="73" applyFont="1" applyFill="1" applyAlignment="1">
      <alignment horizontal="center" vertical="center"/>
    </xf>
    <xf numFmtId="0" fontId="7" fillId="25" borderId="0" xfId="0" applyFont="1" applyFill="1" applyAlignment="1">
      <alignment horizontal="center"/>
    </xf>
    <xf numFmtId="166" fontId="3" fillId="0" borderId="0" xfId="36" applyNumberFormat="1" applyAlignment="1">
      <alignment horizontal="center" vertical="center"/>
    </xf>
    <xf numFmtId="166" fontId="3" fillId="0" borderId="0" xfId="36" applyNumberFormat="1" applyFont="1" applyAlignment="1">
      <alignment horizontal="center" vertical="center"/>
    </xf>
    <xf numFmtId="166" fontId="43" fillId="24" borderId="17" xfId="36" applyNumberFormat="1" applyFont="1" applyFill="1" applyBorder="1" applyAlignment="1">
      <alignment horizontal="center" vertical="center"/>
    </xf>
    <xf numFmtId="165" fontId="45" fillId="24" borderId="17" xfId="61" applyNumberFormat="1" applyFont="1" applyFill="1" applyBorder="1" applyAlignment="1">
      <alignment horizontal="center" vertical="center" shrinkToFit="1"/>
    </xf>
    <xf numFmtId="166" fontId="44" fillId="24" borderId="17" xfId="36" applyNumberFormat="1" applyFont="1" applyFill="1" applyBorder="1" applyAlignment="1">
      <alignment horizontal="center" vertical="center" wrapText="1"/>
    </xf>
    <xf numFmtId="165" fontId="45" fillId="24" borderId="17" xfId="61" applyNumberFormat="1" applyFont="1" applyFill="1" applyBorder="1" applyAlignment="1">
      <alignment horizontal="center" vertical="center" wrapText="1" shrinkToFit="1"/>
    </xf>
    <xf numFmtId="165" fontId="46" fillId="24" borderId="17" xfId="61" applyNumberFormat="1" applyFont="1" applyFill="1" applyBorder="1" applyAlignment="1">
      <alignment horizontal="center" vertical="center" shrinkToFit="1"/>
    </xf>
    <xf numFmtId="166" fontId="43" fillId="24" borderId="17" xfId="36" applyNumberFormat="1" applyFont="1" applyFill="1" applyBorder="1" applyAlignment="1">
      <alignment horizontal="center" vertical="center" wrapText="1"/>
    </xf>
    <xf numFmtId="165" fontId="46" fillId="24" borderId="17" xfId="61" applyNumberFormat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3" fillId="24" borderId="28" xfId="36" applyNumberFormat="1" applyFont="1" applyFill="1" applyBorder="1" applyAlignment="1">
      <alignment horizontal="center" vertical="center"/>
    </xf>
    <xf numFmtId="165" fontId="46" fillId="24" borderId="28" xfId="61" applyNumberFormat="1" applyFont="1" applyFill="1" applyBorder="1" applyAlignment="1">
      <alignment horizontal="center" vertical="center" shrinkToFit="1"/>
    </xf>
    <xf numFmtId="166" fontId="43" fillId="24" borderId="28" xfId="36" applyNumberFormat="1" applyFont="1" applyFill="1" applyBorder="1" applyAlignment="1">
      <alignment horizontal="center" vertical="center" wrapText="1"/>
    </xf>
    <xf numFmtId="165" fontId="46" fillId="24" borderId="28" xfId="61" applyNumberFormat="1" applyFont="1" applyFill="1" applyBorder="1" applyAlignment="1">
      <alignment horizontal="center" vertical="center" wrapText="1" shrinkToFit="1"/>
    </xf>
    <xf numFmtId="0" fontId="47" fillId="24" borderId="28" xfId="56" applyFont="1" applyFill="1" applyBorder="1" applyAlignment="1">
      <alignment horizontal="center"/>
    </xf>
    <xf numFmtId="0" fontId="37" fillId="0" borderId="0" xfId="57" applyFont="1" applyAlignment="1">
      <alignment horizontal="left" wrapText="1"/>
    </xf>
    <xf numFmtId="0" fontId="47" fillId="24" borderId="28" xfId="54" applyFont="1" applyFill="1" applyBorder="1" applyAlignment="1">
      <alignment horizontal="center" vertical="center"/>
    </xf>
    <xf numFmtId="0" fontId="38" fillId="25" borderId="28" xfId="56" applyFont="1" applyFill="1" applyBorder="1" applyAlignment="1">
      <alignment horizontal="center"/>
    </xf>
    <xf numFmtId="0" fontId="49" fillId="24" borderId="28" xfId="56" applyFont="1" applyFill="1" applyBorder="1" applyAlignment="1">
      <alignment horizontal="center"/>
    </xf>
    <xf numFmtId="0" fontId="37" fillId="0" borderId="0" xfId="57" applyFont="1" applyAlignment="1">
      <alignment horizontal="left"/>
    </xf>
    <xf numFmtId="0" fontId="48" fillId="24" borderId="28" xfId="54" applyFont="1" applyFill="1" applyBorder="1" applyAlignment="1">
      <alignment horizontal="center" vertical="center" wrapText="1"/>
    </xf>
    <xf numFmtId="0" fontId="48" fillId="24" borderId="28" xfId="54" applyFont="1" applyFill="1" applyBorder="1" applyAlignment="1">
      <alignment horizontal="center" vertical="center"/>
    </xf>
    <xf numFmtId="0" fontId="35" fillId="0" borderId="0" xfId="55" applyFont="1" applyAlignment="1">
      <alignment horizontal="center" vertical="center"/>
    </xf>
    <xf numFmtId="0" fontId="35" fillId="0" borderId="0" xfId="54" applyFont="1" applyAlignment="1">
      <alignment horizontal="center" vertical="center"/>
    </xf>
    <xf numFmtId="0" fontId="47" fillId="24" borderId="28" xfId="54" applyFont="1" applyFill="1" applyBorder="1" applyAlignment="1">
      <alignment horizontal="center" vertical="center" wrapText="1"/>
    </xf>
    <xf numFmtId="0" fontId="37" fillId="0" borderId="11" xfId="57" applyFont="1" applyBorder="1" applyAlignment="1">
      <alignment horizontal="left"/>
    </xf>
    <xf numFmtId="165" fontId="45" fillId="24" borderId="28" xfId="61" applyNumberFormat="1" applyFont="1" applyFill="1" applyBorder="1" applyAlignment="1">
      <alignment horizontal="center" vertical="center" shrinkToFit="1"/>
    </xf>
    <xf numFmtId="166" fontId="44" fillId="24" borderId="28" xfId="36" applyNumberFormat="1" applyFont="1" applyFill="1" applyBorder="1" applyAlignment="1">
      <alignment horizontal="center" vertical="center" wrapText="1"/>
    </xf>
    <xf numFmtId="165" fontId="45" fillId="24" borderId="28" xfId="61" applyNumberFormat="1" applyFont="1" applyFill="1" applyBorder="1" applyAlignment="1">
      <alignment horizontal="center" vertical="center" wrapText="1" shrinkToFit="1"/>
    </xf>
    <xf numFmtId="0" fontId="4" fillId="0" borderId="0" xfId="56" applyAlignment="1">
      <alignment horizontal="center" vertical="center" wrapText="1"/>
    </xf>
    <xf numFmtId="0" fontId="37" fillId="0" borderId="0" xfId="56" applyFont="1" applyAlignment="1">
      <alignment horizontal="left"/>
    </xf>
    <xf numFmtId="0" fontId="37" fillId="0" borderId="0" xfId="56" applyFont="1" applyAlignment="1">
      <alignment horizontal="left" vertical="top" wrapText="1"/>
    </xf>
    <xf numFmtId="0" fontId="9" fillId="0" borderId="0" xfId="56" applyFont="1" applyAlignment="1">
      <alignment horizontal="center" vertical="center" wrapText="1"/>
    </xf>
    <xf numFmtId="0" fontId="9" fillId="25" borderId="28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45" fillId="25" borderId="28" xfId="0" applyFont="1" applyFill="1" applyBorder="1" applyAlignment="1">
      <alignment horizontal="center"/>
    </xf>
    <xf numFmtId="0" fontId="51" fillId="25" borderId="28" xfId="0" applyFont="1" applyFill="1" applyBorder="1" applyAlignment="1">
      <alignment horizontal="center"/>
    </xf>
    <xf numFmtId="0" fontId="9" fillId="0" borderId="0" xfId="0" applyFont="1" applyAlignment="1">
      <alignment horizontal="left" wrapText="1"/>
    </xf>
    <xf numFmtId="166" fontId="43" fillId="24" borderId="35" xfId="36" applyNumberFormat="1" applyFont="1" applyFill="1" applyBorder="1" applyAlignment="1">
      <alignment horizontal="center" vertical="center"/>
    </xf>
    <xf numFmtId="166" fontId="43" fillId="24" borderId="36" xfId="36" applyNumberFormat="1" applyFont="1" applyFill="1" applyBorder="1" applyAlignment="1">
      <alignment horizontal="center" vertical="center"/>
    </xf>
  </cellXfs>
  <cellStyles count="7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2 3" xfId="73" xr:uid="{629798CF-38C9-4D30-A203-12A83EEDE9E2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4CBEE"/>
      <color rgb="FF15448A"/>
      <color rgb="FFFFFF00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2024vs2023'!$C$46:$N$46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2024vs2023'!$C$5:$N$5</c:f>
              <c:numCache>
                <c:formatCode>General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</a:t>
            </a:r>
            <a:r>
              <a:rPr lang="pl-PL" sz="1000" b="1" i="0" u="none" strike="noStrike" baseline="0">
                <a:effectLst/>
              </a:rPr>
              <a:t>JAN-APR 2024</a:t>
            </a:r>
            <a:endPara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rankings'!$R$6,'R_MC 2024 rankings'!$R$11,'R_MC 2024 rankings'!$R$16,'R_MC 2024 rankings'!$R$21,'R_MC 2024 rankings'!$R$26,'R_MC 2024 rankings'!$R$31,'R_MC 2024 rankings'!$R$36,'R_MC 2024 rankings'!$R$41,'R_MC 2024 rankings'!$R$46)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OTHER</c:v>
                </c:pt>
              </c:strCache>
            </c:strRef>
          </c:cat>
          <c:val>
            <c:numRef>
              <c:f>('R_MC 2024 rankings'!$T$10,'R_MC 2024 rankings'!$T$15,'R_MC 2024 rankings'!$T$20,'R_MC 2024 rankings'!$T$25,'R_MC 2024 rankings'!$T$30,'R_MC 2024 rankings'!$T$35,'R_MC 2024 rankings'!$T$40,'R_MC 2024 rankings'!$T$45,'R_MC 2024 rankings'!$T$46)</c:f>
              <c:numCache>
                <c:formatCode>#,##0</c:formatCode>
                <c:ptCount val="9"/>
                <c:pt idx="0">
                  <c:v>2564</c:v>
                </c:pt>
                <c:pt idx="1">
                  <c:v>821</c:v>
                </c:pt>
                <c:pt idx="2">
                  <c:v>809</c:v>
                </c:pt>
                <c:pt idx="3">
                  <c:v>3526</c:v>
                </c:pt>
                <c:pt idx="4">
                  <c:v>3729</c:v>
                </c:pt>
                <c:pt idx="5">
                  <c:v>489</c:v>
                </c:pt>
                <c:pt idx="6">
                  <c:v>129</c:v>
                </c:pt>
                <c:pt idx="7">
                  <c:v>1219</c:v>
                </c:pt>
                <c:pt idx="8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2022-2024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2024vs2023'!$C$8:$N$8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2024vs2023'!$C$9:$N$9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2024vs2023'!$C$10:$N$10</c:f>
              <c:numCache>
                <c:formatCode>General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I-IV 2023 - 2024</a:t>
            </a:r>
          </a:p>
        </c:rich>
      </c:tx>
      <c:layout>
        <c:manualLayout>
          <c:xMode val="edge"/>
          <c:yMode val="edge"/>
          <c:x val="0.21846890669276603"/>
          <c:y val="3.73374628499569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2024vs2023'!$G$15</c:f>
              <c:numCache>
                <c:formatCode>_-* #\ ##0\ _z_ł_-;\-* #\ ##0\ _z_ł_-;_-* "-"??\ _z_ł_-;_-@_-</c:formatCode>
                <c:ptCount val="1"/>
                <c:pt idx="0">
                  <c:v>2968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2024vs2023'!$O$10</c:f>
              <c:numCache>
                <c:formatCode>General</c:formatCode>
                <c:ptCount val="1"/>
                <c:pt idx="0">
                  <c:v>3720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2024vs2023'!$C$46:$N$46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2024vs2023'!$C$5:$N$5</c:f>
              <c:numCache>
                <c:formatCode>General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I-IV 2023 - 2024</a:t>
            </a:r>
          </a:p>
        </c:rich>
      </c:tx>
      <c:layout>
        <c:manualLayout>
          <c:xMode val="edge"/>
          <c:yMode val="edge"/>
          <c:x val="0.25330915844135127"/>
          <c:y val="4.3268264429172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2024vs2023'!$G$13</c:f>
              <c:numCache>
                <c:formatCode>_-* #\ ##0\ _z_ł_-;\-* #\ ##0\ _z_ł_-;_-* "-"??\ _z_ł_-;_-@_-</c:formatCode>
                <c:ptCount val="1"/>
                <c:pt idx="0">
                  <c:v>24869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2024vs2023'!$O$5</c:f>
              <c:numCache>
                <c:formatCode>General</c:formatCode>
                <c:ptCount val="1"/>
                <c:pt idx="0">
                  <c:v>33645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I-IV 2024</a:t>
            </a:r>
          </a:p>
        </c:rich>
      </c:tx>
      <c:layout>
        <c:manualLayout>
          <c:xMode val="edge"/>
          <c:yMode val="edge"/>
          <c:x val="0.10347611732537636"/>
          <c:y val="3.54392387247493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FE-424D-91B6-B6B0F250193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FE-424D-91B6-B6B0F250193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FE-424D-91B6-B6B0F250193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2024vs2023'!$P$3:$P$4</c:f>
              <c:numCache>
                <c:formatCode>0.0%</c:formatCode>
                <c:ptCount val="2"/>
                <c:pt idx="0">
                  <c:v>0.86868776935651659</c:v>
                </c:pt>
                <c:pt idx="1">
                  <c:v>0.13131223064348344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FE-424D-91B6-B6B0F250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MOTORCYCLES - FIRST REGISTRATIONS IN POLAND 
YEAR 2024</a:t>
            </a:r>
          </a:p>
        </c:rich>
      </c:tx>
      <c:layout>
        <c:manualLayout>
          <c:xMode val="edge"/>
          <c:yMode val="edge"/>
          <c:x val="0.24059628627292506"/>
          <c:y val="3.0288994624335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2024'!$B$11</c:f>
              <c:strCache>
                <c:ptCount val="1"/>
                <c:pt idx="0">
                  <c:v>USED MC**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2024'!$C$11:$N$11</c:f>
              <c:numCache>
                <c:formatCode>General</c:formatCode>
                <c:ptCount val="12"/>
                <c:pt idx="0">
                  <c:v>4124</c:v>
                </c:pt>
                <c:pt idx="1">
                  <c:v>6170</c:v>
                </c:pt>
                <c:pt idx="2">
                  <c:v>8466</c:v>
                </c:pt>
                <c:pt idx="3">
                  <c:v>10467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3B-9F79-96127E4D41BE}"/>
            </c:ext>
          </c:extLst>
        </c:ser>
        <c:ser>
          <c:idx val="0"/>
          <c:order val="1"/>
          <c:tx>
            <c:strRef>
              <c:f>'R_MC&amp;MP structure 2024'!$B$10</c:f>
              <c:strCache>
                <c:ptCount val="1"/>
                <c:pt idx="0">
                  <c:v>NEW MC*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2024'!$C$10:$N$10</c:f>
              <c:numCache>
                <c:formatCode>General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structure 2024'!$B$8</c:f>
              <c:strCache>
                <c:ptCount val="1"/>
                <c:pt idx="0">
                  <c:v>TOTAL MC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2024'!$C$8:$N$8</c:f>
              <c:numCache>
                <c:formatCode>General</c:formatCode>
                <c:ptCount val="12"/>
                <c:pt idx="0">
                  <c:v>4472</c:v>
                </c:pt>
                <c:pt idx="1">
                  <c:v>5377</c:v>
                </c:pt>
                <c:pt idx="2">
                  <c:v>9748</c:v>
                </c:pt>
                <c:pt idx="3">
                  <c:v>10812</c:v>
                </c:pt>
                <c:pt idx="4">
                  <c:v>11585</c:v>
                </c:pt>
                <c:pt idx="5">
                  <c:v>11005</c:v>
                </c:pt>
                <c:pt idx="6">
                  <c:v>9962</c:v>
                </c:pt>
                <c:pt idx="7">
                  <c:v>8830</c:v>
                </c:pt>
                <c:pt idx="8">
                  <c:v>7338</c:v>
                </c:pt>
                <c:pt idx="9">
                  <c:v>6340</c:v>
                </c:pt>
                <c:pt idx="10">
                  <c:v>4814</c:v>
                </c:pt>
                <c:pt idx="11">
                  <c:v>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MOPEDS - FIRST</a:t>
            </a:r>
            <a:r>
              <a:rPr lang="pl-PL" baseline="0"/>
              <a:t> REGISTRATIONS IN POLAND</a:t>
            </a:r>
            <a:r>
              <a:rPr lang="pl-PL"/>
              <a:t> 
YEAR</a:t>
            </a:r>
            <a:r>
              <a:rPr lang="pl-PL" baseline="0"/>
              <a:t> </a:t>
            </a:r>
            <a:r>
              <a:rPr lang="pl-PL"/>
              <a:t>2024</a:t>
            </a:r>
          </a:p>
        </c:rich>
      </c:tx>
      <c:layout>
        <c:manualLayout>
          <c:xMode val="edge"/>
          <c:yMode val="edge"/>
          <c:x val="0.29714818357985623"/>
          <c:y val="3.3766433823311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2024'!$B$26</c:f>
              <c:strCache>
                <c:ptCount val="1"/>
                <c:pt idx="0">
                  <c:v>USED MP**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2024'!$C$26:$N$26</c:f>
              <c:numCache>
                <c:formatCode>General</c:formatCode>
                <c:ptCount val="12"/>
                <c:pt idx="0">
                  <c:v>687</c:v>
                </c:pt>
                <c:pt idx="1">
                  <c:v>953</c:v>
                </c:pt>
                <c:pt idx="2">
                  <c:v>1194</c:v>
                </c:pt>
                <c:pt idx="3">
                  <c:v>1584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0-4ABC-AE5F-E108198D6039}"/>
            </c:ext>
          </c:extLst>
        </c:ser>
        <c:ser>
          <c:idx val="0"/>
          <c:order val="1"/>
          <c:tx>
            <c:strRef>
              <c:f>'R_MC&amp;MP structure 2024'!$B$25</c:f>
              <c:strCache>
                <c:ptCount val="1"/>
                <c:pt idx="0">
                  <c:v>NEW MP*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2024'!$C$25:$N$25</c:f>
              <c:numCache>
                <c:formatCode>General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structure 2024'!$B$23</c:f>
              <c:strCache>
                <c:ptCount val="1"/>
                <c:pt idx="0">
                  <c:v>TOTAL MP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2024'!$C$23:$N$23</c:f>
              <c:numCache>
                <c:formatCode>General</c:formatCode>
                <c:ptCount val="12"/>
                <c:pt idx="0">
                  <c:v>1120</c:v>
                </c:pt>
                <c:pt idx="1">
                  <c:v>1276</c:v>
                </c:pt>
                <c:pt idx="2">
                  <c:v>2063</c:v>
                </c:pt>
                <c:pt idx="3">
                  <c:v>2330</c:v>
                </c:pt>
                <c:pt idx="4">
                  <c:v>2754</c:v>
                </c:pt>
                <c:pt idx="5">
                  <c:v>2773</c:v>
                </c:pt>
                <c:pt idx="6">
                  <c:v>2640</c:v>
                </c:pt>
                <c:pt idx="7">
                  <c:v>2693</c:v>
                </c:pt>
                <c:pt idx="8">
                  <c:v>2325</c:v>
                </c:pt>
                <c:pt idx="9">
                  <c:v>1732</c:v>
                </c:pt>
                <c:pt idx="10">
                  <c:v>1130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I-IV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3756700558"/>
          <c:y val="0.16930592273904613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37198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16901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I-IV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32-49F1-9793-A0095A4F450E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32-49F1-9793-A0095A4F450E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2-49F1-9793-A0095A4F450E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0.84137033311638365</c:v>
                </c:pt>
                <c:pt idx="1">
                  <c:v>0.15862966688361635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32-49F1-9793-A0095A4F4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2024vs2023'!$C$46:$N$46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2024vs2023'!$C$5:$N$5</c:f>
              <c:numCache>
                <c:formatCode>General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I-IV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12329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2024vs2023'!$O$5</c:f>
              <c:numCache>
                <c:formatCode>General</c:formatCode>
                <c:ptCount val="1"/>
                <c:pt idx="0">
                  <c:v>17183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I-IV 2024</a:t>
            </a:r>
          </a:p>
        </c:rich>
      </c:tx>
      <c:layout>
        <c:manualLayout>
          <c:xMode val="edge"/>
          <c:yMode val="edge"/>
          <c:x val="0.12740335922885843"/>
          <c:y val="3.9689573251654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FA-45EB-8743-4F748A4F0F5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8FA-45EB-8743-4F748A4F0F5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FA-45EB-8743-4F748A4F0F5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0.78350695454809982</c:v>
                </c:pt>
                <c:pt idx="1">
                  <c:v>0.21649304545190012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FA-45EB-8743-4F748A4F0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2022-2024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2024vs2023'!$C$8:$N$8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2024vs2023'!$C$9:$N$9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2024vs2023'!$C$10:$N$10</c:f>
              <c:numCache>
                <c:formatCode>General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I-IV 2023 - 2024</a:t>
            </a:r>
          </a:p>
        </c:rich>
      </c:tx>
      <c:layout>
        <c:manualLayout>
          <c:xMode val="edge"/>
          <c:yMode val="edge"/>
          <c:x val="0.21222562709762052"/>
          <c:y val="3.3766217509876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8E-4946-814B-A4E347F00ACB}"/>
              </c:ext>
            </c:extLst>
          </c:dPt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2024vs2023'!$G$15</c:f>
              <c:numCache>
                <c:formatCode>_-* #\ ##0\ _z_ł_-;\-* #\ ##0\ _z_ł_-;_-* "-"??\ _z_ł_-;_-@_-</c:formatCode>
                <c:ptCount val="1"/>
                <c:pt idx="0">
                  <c:v>9361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2024vs2023'!$O$10</c:f>
              <c:numCache>
                <c:formatCode>General</c:formatCode>
                <c:ptCount val="1"/>
                <c:pt idx="0">
                  <c:v>13463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JAN-APR 2024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rankings'!$J$6,'R_MC 2024 rankings'!$J$11,'R_MC 2024 rankings'!$J$16,'R_MC 2024 rankings'!$J$21,'R_MC 2024 rankings'!$J$26,'R_MC 2024 rankings'!$J$31,'R_MC 2024 rankings'!$J$36,'R_MC 2024 rankings'!$J$41)</c:f>
              <c:strCache>
                <c:ptCount val="8"/>
                <c:pt idx="0">
                  <c:v>&lt;=125cc</c:v>
                </c:pt>
                <c:pt idx="1">
                  <c:v>125cc&lt;engine capacity&lt;=250cc</c:v>
                </c:pt>
                <c:pt idx="2">
                  <c:v>250cc&lt;engine capacity&lt;=500cc</c:v>
                </c:pt>
                <c:pt idx="3">
                  <c:v>500cc&lt;engine capacity&lt;=750cc</c:v>
                </c:pt>
                <c:pt idx="4">
                  <c:v>750cc&lt;engine capacity&lt;=1000cc</c:v>
                </c:pt>
                <c:pt idx="5">
                  <c:v>&gt;1000cm3</c:v>
                </c:pt>
                <c:pt idx="6">
                  <c:v>electric</c:v>
                </c:pt>
                <c:pt idx="7">
                  <c:v>no data</c:v>
                </c:pt>
              </c:strCache>
            </c:strRef>
          </c:cat>
          <c:val>
            <c:numRef>
              <c:f>('R_MC 2024 rankings'!$L$10,'R_MC 2024 rankings'!$L$15,'R_MC 2024 rankings'!$L$20,'R_MC 2024 rankings'!$L$25,'R_MC 2024 rankings'!$L$30,'R_MC 2024 rankings'!$L$35,'R_MC 2024 rankings'!$L$40,'R_MC 2024 rankings'!$L$41)</c:f>
              <c:numCache>
                <c:formatCode>#,##0</c:formatCode>
                <c:ptCount val="8"/>
                <c:pt idx="0">
                  <c:v>4964</c:v>
                </c:pt>
                <c:pt idx="1">
                  <c:v>166</c:v>
                </c:pt>
                <c:pt idx="2">
                  <c:v>1909</c:v>
                </c:pt>
                <c:pt idx="3">
                  <c:v>1908</c:v>
                </c:pt>
                <c:pt idx="4">
                  <c:v>2009</c:v>
                </c:pt>
                <c:pt idx="5">
                  <c:v>2370</c:v>
                </c:pt>
                <c:pt idx="6">
                  <c:v>137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7FDD722-F672-43A2-B019-8AEAE517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0</xdr:rowOff>
    </xdr:from>
    <xdr:to>
      <xdr:col>10</xdr:col>
      <xdr:colOff>9525</xdr:colOff>
      <xdr:row>38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22411</xdr:colOff>
      <xdr:row>43</xdr:row>
      <xdr:rowOff>38100</xdr:rowOff>
    </xdr:from>
    <xdr:to>
      <xdr:col>15</xdr:col>
      <xdr:colOff>560294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16727</xdr:colOff>
      <xdr:row>49</xdr:row>
      <xdr:rowOff>31858</xdr:rowOff>
    </xdr:from>
    <xdr:to>
      <xdr:col>23</xdr:col>
      <xdr:colOff>587508</xdr:colOff>
      <xdr:row>66</xdr:row>
      <xdr:rowOff>22333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15</xdr:row>
      <xdr:rowOff>133350</xdr:rowOff>
    </xdr:from>
    <xdr:to>
      <xdr:col>9</xdr:col>
      <xdr:colOff>619125</xdr:colOff>
      <xdr:row>38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13</xdr:row>
      <xdr:rowOff>152400</xdr:rowOff>
    </xdr:from>
    <xdr:to>
      <xdr:col>15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7E1D53-CAC4-4350-AD70-9478B6189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039BACC-C5B2-4870-9C1E-92995F97A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.xlsx" TargetMode="External"/><Relationship Id="rId1" Type="http://schemas.openxmlformats.org/officeDocument/2006/relationships/externalLinkPath" Target="/PZPM%202023/CEP/Informacje%20prasowe/2023.01/PTW/Pierwsze%20rejestracje%20PTW%200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STY</v>
          </cell>
          <cell r="C4" t="str">
            <v>LUT</v>
          </cell>
          <cell r="D4" t="str">
            <v>MAR</v>
          </cell>
          <cell r="E4" t="str">
            <v>KWI</v>
          </cell>
          <cell r="F4" t="str">
            <v>MAJ</v>
          </cell>
          <cell r="G4" t="str">
            <v>CZE</v>
          </cell>
          <cell r="H4" t="str">
            <v>LIP</v>
          </cell>
          <cell r="I4" t="str">
            <v>SIE</v>
          </cell>
          <cell r="J4" t="str">
            <v>WRZ</v>
          </cell>
          <cell r="K4" t="str">
            <v>PAŹ</v>
          </cell>
          <cell r="L4" t="str">
            <v>LIS</v>
          </cell>
          <cell r="M4" t="str">
            <v>GRU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4C8-DA8B-4C70-AF1A-E2E32B86C2B6}">
  <sheetPr>
    <pageSetUpPr fitToPage="1"/>
  </sheetPr>
  <dimension ref="B7:R30"/>
  <sheetViews>
    <sheetView showGridLines="0" tabSelected="1" zoomScaleNormal="100" workbookViewId="0"/>
  </sheetViews>
  <sheetFormatPr defaultRowHeight="12.75"/>
  <cols>
    <col min="1" max="1" width="4.140625" customWidth="1"/>
    <col min="2" max="2" width="31.5703125" bestFit="1" customWidth="1"/>
    <col min="12" max="12" width="8.7109375" customWidth="1"/>
    <col min="13" max="13" width="13.85546875" customWidth="1"/>
  </cols>
  <sheetData>
    <row r="7" spans="2:18">
      <c r="B7" s="175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"/>
      <c r="N7" s="1"/>
      <c r="O7" s="1"/>
      <c r="P7" s="1"/>
      <c r="Q7" s="1"/>
      <c r="R7" s="1"/>
    </row>
    <row r="8" spans="2:18">
      <c r="B8" s="208" t="s">
        <v>65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1"/>
      <c r="N8" s="1"/>
      <c r="O8" s="1"/>
      <c r="P8" s="1"/>
      <c r="Q8" s="1"/>
      <c r="R8" s="1"/>
    </row>
    <row r="9" spans="2:18">
      <c r="B9" s="175"/>
      <c r="C9" s="178"/>
      <c r="D9" s="176"/>
      <c r="E9" s="176"/>
      <c r="F9" s="176"/>
      <c r="G9" s="176"/>
      <c r="H9" s="176"/>
      <c r="I9" s="176"/>
      <c r="J9" s="176"/>
      <c r="K9" s="176"/>
      <c r="L9" s="176"/>
      <c r="M9" s="1"/>
      <c r="N9" s="1"/>
      <c r="O9" s="1"/>
      <c r="P9" s="1"/>
      <c r="Q9" s="1"/>
      <c r="R9" s="1"/>
    </row>
    <row r="10" spans="2:18">
      <c r="B10" s="183" t="s">
        <v>127</v>
      </c>
      <c r="C10" s="179" t="s">
        <v>105</v>
      </c>
      <c r="D10" s="176"/>
      <c r="E10" s="176"/>
      <c r="F10" s="176"/>
      <c r="G10" s="176"/>
      <c r="H10" s="176"/>
      <c r="I10" s="176"/>
      <c r="J10" s="176"/>
      <c r="K10" s="176"/>
      <c r="L10" s="176"/>
      <c r="M10" s="1"/>
      <c r="N10" s="1"/>
      <c r="O10" s="1"/>
      <c r="P10" s="1"/>
      <c r="Q10" s="1"/>
      <c r="R10" s="1"/>
    </row>
    <row r="11" spans="2:18">
      <c r="B11" s="184"/>
      <c r="C11" s="177"/>
      <c r="D11" s="177"/>
      <c r="E11" s="177"/>
      <c r="F11" s="177"/>
      <c r="G11" s="177"/>
      <c r="H11" s="177"/>
      <c r="I11" s="177"/>
      <c r="J11" s="177"/>
      <c r="K11" s="177"/>
      <c r="L11" s="177"/>
    </row>
    <row r="12" spans="2:18">
      <c r="B12" s="183" t="s">
        <v>128</v>
      </c>
      <c r="C12" s="180" t="s">
        <v>106</v>
      </c>
      <c r="D12" s="177"/>
      <c r="E12" s="177"/>
      <c r="F12" s="177"/>
      <c r="G12" s="177"/>
      <c r="H12" s="177"/>
      <c r="I12" s="177"/>
      <c r="J12" s="177"/>
      <c r="K12" s="177"/>
      <c r="L12" s="177"/>
    </row>
    <row r="13" spans="2:18">
      <c r="B13" s="184"/>
      <c r="C13" s="176"/>
      <c r="D13" s="177"/>
      <c r="E13" s="177"/>
      <c r="F13" s="177"/>
      <c r="G13" s="177"/>
      <c r="H13" s="177"/>
      <c r="I13" s="177"/>
      <c r="J13" s="177"/>
      <c r="K13" s="177"/>
      <c r="L13" s="177"/>
    </row>
    <row r="14" spans="2:18">
      <c r="B14" s="183" t="s">
        <v>129</v>
      </c>
      <c r="C14" s="180" t="s">
        <v>107</v>
      </c>
      <c r="D14" s="177"/>
      <c r="E14" s="177"/>
      <c r="F14" s="177"/>
      <c r="G14" s="177"/>
      <c r="H14" s="177"/>
      <c r="I14" s="177"/>
      <c r="J14" s="177"/>
      <c r="K14" s="177"/>
      <c r="L14" s="177"/>
    </row>
    <row r="15" spans="2:18">
      <c r="B15" s="184"/>
      <c r="C15" s="177"/>
      <c r="D15" s="177"/>
      <c r="E15" s="177"/>
      <c r="F15" s="177"/>
      <c r="G15" s="177"/>
      <c r="H15" s="177"/>
      <c r="I15" s="177"/>
      <c r="J15" s="177"/>
      <c r="K15" s="177"/>
      <c r="L15" s="177"/>
    </row>
    <row r="16" spans="2:18">
      <c r="B16" s="183" t="s">
        <v>130</v>
      </c>
      <c r="C16" s="181" t="s">
        <v>97</v>
      </c>
      <c r="D16" s="176"/>
      <c r="E16" s="176"/>
      <c r="F16" s="176"/>
      <c r="G16" s="176"/>
      <c r="H16" s="176"/>
      <c r="I16" s="176"/>
      <c r="J16" s="176"/>
      <c r="K16" s="176"/>
      <c r="L16" s="176"/>
      <c r="M16" s="1"/>
      <c r="N16" s="1"/>
      <c r="O16" s="1"/>
      <c r="P16" s="1"/>
      <c r="Q16" s="1"/>
    </row>
    <row r="17" spans="2:12">
      <c r="B17" s="184"/>
      <c r="C17" s="177"/>
      <c r="D17" s="177"/>
      <c r="E17" s="177"/>
      <c r="F17" s="177"/>
      <c r="G17" s="177"/>
      <c r="H17" s="177"/>
      <c r="I17" s="177"/>
      <c r="J17" s="177"/>
      <c r="K17" s="177"/>
      <c r="L17" s="177"/>
    </row>
    <row r="18" spans="2:12">
      <c r="B18" s="183" t="s">
        <v>131</v>
      </c>
      <c r="C18" s="179" t="s">
        <v>108</v>
      </c>
      <c r="D18" s="177"/>
      <c r="E18" s="177"/>
      <c r="F18" s="177"/>
      <c r="G18" s="177"/>
      <c r="H18" s="177"/>
      <c r="I18" s="177"/>
      <c r="J18" s="177"/>
      <c r="K18" s="177"/>
      <c r="L18" s="177"/>
    </row>
    <row r="19" spans="2:12">
      <c r="B19" s="184"/>
      <c r="C19" s="177"/>
      <c r="D19" s="177"/>
      <c r="E19" s="177"/>
      <c r="F19" s="177"/>
      <c r="G19" s="177"/>
      <c r="H19" s="177"/>
      <c r="I19" s="177"/>
      <c r="J19" s="177"/>
      <c r="K19" s="177"/>
      <c r="L19" s="177"/>
    </row>
    <row r="20" spans="2:12">
      <c r="B20" s="185" t="s">
        <v>132</v>
      </c>
      <c r="C20" s="177" t="s">
        <v>98</v>
      </c>
      <c r="D20" s="177"/>
      <c r="E20" s="177"/>
      <c r="F20" s="177"/>
      <c r="G20" s="177"/>
      <c r="H20" s="177"/>
      <c r="I20" s="177"/>
      <c r="J20" s="177"/>
      <c r="K20" s="177"/>
      <c r="L20" s="177"/>
    </row>
    <row r="21" spans="2:12">
      <c r="B21" s="184"/>
      <c r="C21" s="177"/>
      <c r="D21" s="177"/>
      <c r="E21" s="177"/>
      <c r="F21" s="177"/>
      <c r="G21" s="177"/>
      <c r="H21" s="177"/>
      <c r="I21" s="177"/>
      <c r="J21" s="177"/>
      <c r="K21" s="177"/>
      <c r="L21" s="177"/>
    </row>
    <row r="22" spans="2:12">
      <c r="B22" s="185" t="s">
        <v>133</v>
      </c>
      <c r="C22" s="179" t="s">
        <v>109</v>
      </c>
      <c r="D22" s="177"/>
      <c r="E22" s="177"/>
      <c r="F22" s="177"/>
      <c r="G22" s="177"/>
      <c r="H22" s="177"/>
      <c r="I22" s="177"/>
      <c r="J22" s="177"/>
      <c r="K22" s="177"/>
      <c r="L22" s="177"/>
    </row>
    <row r="23" spans="2:12">
      <c r="B23" s="184"/>
      <c r="C23" s="177"/>
      <c r="D23" s="177"/>
      <c r="E23" s="177"/>
      <c r="F23" s="177"/>
      <c r="G23" s="177"/>
      <c r="H23" s="177"/>
      <c r="I23" s="177"/>
      <c r="J23" s="177"/>
      <c r="K23" s="177"/>
      <c r="L23" s="177"/>
    </row>
    <row r="24" spans="2:12">
      <c r="B24" s="185" t="s">
        <v>134</v>
      </c>
      <c r="C24" s="179" t="s">
        <v>110</v>
      </c>
      <c r="D24" s="177"/>
      <c r="E24" s="177"/>
      <c r="F24" s="177"/>
      <c r="G24" s="177"/>
      <c r="H24" s="177"/>
      <c r="I24" s="177"/>
      <c r="J24" s="177"/>
      <c r="K24" s="177"/>
      <c r="L24" s="177"/>
    </row>
    <row r="25" spans="2:12"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</row>
    <row r="26" spans="2:12">
      <c r="B26" s="182" t="s">
        <v>40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/>
    </row>
    <row r="27" spans="2:12">
      <c r="B27" s="182" t="s">
        <v>101</v>
      </c>
      <c r="C27" s="177"/>
      <c r="D27" s="177"/>
      <c r="E27" s="177"/>
      <c r="F27" s="177"/>
      <c r="G27" s="177"/>
      <c r="H27" s="177"/>
      <c r="I27" s="177"/>
      <c r="J27" s="177"/>
      <c r="K27" s="177"/>
      <c r="L27" s="177"/>
    </row>
    <row r="28" spans="2:12"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</row>
    <row r="29" spans="2:12"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</row>
    <row r="30" spans="2:12" ht="14.25">
      <c r="B30" s="207"/>
      <c r="C30" s="207"/>
      <c r="D30" s="177"/>
      <c r="E30" s="177"/>
      <c r="F30" s="177"/>
      <c r="G30" s="177"/>
      <c r="H30" s="177"/>
      <c r="I30" s="177"/>
      <c r="J30" s="177"/>
      <c r="K30" s="177"/>
      <c r="L30" s="177"/>
    </row>
  </sheetData>
  <mergeCells count="2">
    <mergeCell ref="B30:C30"/>
    <mergeCell ref="B8:L8"/>
  </mergeCells>
  <hyperlinks>
    <hyperlink ref="B10" location="'R_PTW 2024vs2023'!A1" display="R_PTW 2024vs2023" xr:uid="{C5880B31-FEDA-404F-A7E2-15DECCAC537C}"/>
    <hyperlink ref="B12" location="'R_PTW NEW 2024vs2023'!A1" display="R_PTW NEW 2024vs2023" xr:uid="{B3262C3D-F75B-4496-9DEB-7EB013A317D5}"/>
    <hyperlink ref="B14" location="'R_MC NEW 2024vs2023'!A1" display="R_MC NEW 2024vs2023" xr:uid="{BED6983B-C683-473E-97ED-02D90053DE17}"/>
    <hyperlink ref="B16" location="'R_MC 2024 rankings'!A1" display="R_MC 2024 rankings" xr:uid="{4A59A9BE-F286-467E-BBE3-8A3389736CDC}"/>
    <hyperlink ref="B18" location="'R_MP NEW 2024vs2023'!A1" display="R_MP NEW 2024vs2023" xr:uid="{50B8AD66-EB28-4B94-91A8-1F57DC2CB986}"/>
    <hyperlink ref="B20" location="INDEX!A1" display="R_MP_2024 ranking" xr:uid="{21B31F5A-EF41-4A47-8874-A83F1EE9D26E}"/>
    <hyperlink ref="B22" location="'R_PTW USED 2024vs2023'!A1" display="R_PTW USED 2024vs2023" xr:uid="{571D59F1-D10A-4987-8873-49E5B78AA0FD}"/>
    <hyperlink ref="B24" location="'R_MC&amp;MP structure 2024'!A1" display="R_MC&amp;MP structure 2024" xr:uid="{43FD941D-5D26-4D64-8048-AFE4D25EB86E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R46"/>
  <sheetViews>
    <sheetView showGridLines="0" zoomScale="80" zoomScaleNormal="80" workbookViewId="0"/>
  </sheetViews>
  <sheetFormatPr defaultRowHeight="12.75"/>
  <cols>
    <col min="1" max="1" width="2.85546875" customWidth="1"/>
    <col min="2" max="2" width="26" customWidth="1"/>
    <col min="3" max="5" width="11.28515625" bestFit="1" customWidth="1"/>
    <col min="6" max="6" width="12" customWidth="1"/>
    <col min="7" max="7" width="12.42578125" customWidth="1"/>
    <col min="8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9" t="s">
        <v>111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2:18" ht="15.75" customHeight="1">
      <c r="B2" s="10" t="s">
        <v>38</v>
      </c>
      <c r="C2" s="11" t="s">
        <v>6</v>
      </c>
      <c r="D2" s="11" t="s">
        <v>7</v>
      </c>
      <c r="E2" s="12" t="s">
        <v>1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2" t="s">
        <v>16</v>
      </c>
      <c r="O2" s="13" t="s">
        <v>4</v>
      </c>
    </row>
    <row r="3" spans="2:18" ht="15.75" customHeight="1">
      <c r="B3" s="14" t="s">
        <v>3</v>
      </c>
      <c r="C3" s="15">
        <v>5519</v>
      </c>
      <c r="D3" s="15">
        <v>8701</v>
      </c>
      <c r="E3" s="15">
        <v>12731</v>
      </c>
      <c r="F3" s="15">
        <v>15739</v>
      </c>
      <c r="G3" s="15"/>
      <c r="H3" s="15"/>
      <c r="I3" s="15"/>
      <c r="J3" s="15"/>
      <c r="K3" s="15"/>
      <c r="L3" s="15"/>
      <c r="M3" s="15"/>
      <c r="N3" s="15"/>
      <c r="O3" s="16">
        <v>14220</v>
      </c>
      <c r="P3" s="8">
        <v>0.84137033311638365</v>
      </c>
    </row>
    <row r="4" spans="2:18" ht="15.75" customHeight="1">
      <c r="B4" s="14" t="s">
        <v>2</v>
      </c>
      <c r="C4" s="19">
        <v>1068</v>
      </c>
      <c r="D4" s="19">
        <v>1613</v>
      </c>
      <c r="E4" s="15">
        <v>2328</v>
      </c>
      <c r="F4" s="19">
        <v>3129</v>
      </c>
      <c r="G4" s="19"/>
      <c r="H4" s="19"/>
      <c r="I4" s="19"/>
      <c r="J4" s="19"/>
      <c r="K4" s="19"/>
      <c r="L4" s="19"/>
      <c r="M4" s="19"/>
      <c r="N4" s="19"/>
      <c r="O4" s="16">
        <v>2681</v>
      </c>
      <c r="P4" s="8">
        <v>0.15862966688361635</v>
      </c>
    </row>
    <row r="5" spans="2:18">
      <c r="B5" s="21" t="s">
        <v>112</v>
      </c>
      <c r="C5" s="22">
        <v>6587</v>
      </c>
      <c r="D5" s="22">
        <v>10314</v>
      </c>
      <c r="E5" s="22">
        <v>15059</v>
      </c>
      <c r="F5" s="22">
        <v>18868</v>
      </c>
      <c r="G5" s="22"/>
      <c r="H5" s="22"/>
      <c r="I5" s="22"/>
      <c r="J5" s="22"/>
      <c r="K5" s="22"/>
      <c r="L5" s="22"/>
      <c r="M5" s="22"/>
      <c r="N5" s="22"/>
      <c r="O5" s="23">
        <v>16901</v>
      </c>
      <c r="P5" s="8">
        <v>1</v>
      </c>
    </row>
    <row r="6" spans="2:18" ht="15.75" customHeight="1">
      <c r="B6" s="25" t="s">
        <v>113</v>
      </c>
      <c r="C6" s="26">
        <v>0.42329299913569574</v>
      </c>
      <c r="D6" s="26">
        <v>0.5658114467891302</v>
      </c>
      <c r="E6" s="26">
        <v>0.5658114467891302</v>
      </c>
      <c r="F6" s="26">
        <v>0.25293844212763128</v>
      </c>
      <c r="G6" s="26"/>
      <c r="H6" s="26"/>
      <c r="I6" s="26"/>
      <c r="J6" s="26"/>
      <c r="K6" s="26"/>
      <c r="L6" s="26"/>
      <c r="M6" s="26"/>
      <c r="N6" s="26"/>
      <c r="O6" s="27"/>
    </row>
    <row r="7" spans="2:18" ht="15.75" customHeight="1">
      <c r="B7" s="28" t="s">
        <v>114</v>
      </c>
      <c r="C7" s="29">
        <v>0.17793276108726763</v>
      </c>
      <c r="D7" s="29">
        <v>0.55027807004358942</v>
      </c>
      <c r="E7" s="29">
        <v>0.55027807004358942</v>
      </c>
      <c r="F7" s="29">
        <v>0.43570232841272261</v>
      </c>
      <c r="G7" s="29"/>
      <c r="H7" s="29"/>
      <c r="I7" s="29"/>
      <c r="J7" s="29"/>
      <c r="K7" s="29"/>
      <c r="L7" s="29"/>
      <c r="M7" s="29"/>
      <c r="N7" s="29"/>
      <c r="O7" s="30">
        <v>0.38023683135973863</v>
      </c>
    </row>
    <row r="8" spans="2:18">
      <c r="B8" s="31"/>
      <c r="C8" s="32"/>
      <c r="D8" s="31"/>
      <c r="E8" s="31"/>
      <c r="F8" s="31"/>
      <c r="O8" s="3"/>
    </row>
    <row r="9" spans="2:18" ht="26.25" customHeight="1">
      <c r="B9" s="211" t="s">
        <v>5</v>
      </c>
      <c r="C9" s="212" t="s">
        <v>149</v>
      </c>
      <c r="D9" s="212"/>
      <c r="E9" s="213" t="s">
        <v>30</v>
      </c>
      <c r="F9" s="214" t="s">
        <v>150</v>
      </c>
      <c r="G9" s="214"/>
      <c r="H9" s="213" t="s">
        <v>30</v>
      </c>
      <c r="O9" s="3"/>
    </row>
    <row r="10" spans="2:18" ht="26.25" customHeight="1">
      <c r="B10" s="211"/>
      <c r="C10" s="33">
        <v>2024</v>
      </c>
      <c r="D10" s="33">
        <v>2023</v>
      </c>
      <c r="E10" s="213"/>
      <c r="F10" s="33">
        <v>2024</v>
      </c>
      <c r="G10" s="33">
        <v>2023</v>
      </c>
      <c r="H10" s="213"/>
      <c r="I10" s="4"/>
      <c r="O10" s="3"/>
    </row>
    <row r="11" spans="2:18" ht="18.75" customHeight="1">
      <c r="B11" s="34" t="s">
        <v>22</v>
      </c>
      <c r="C11" s="35">
        <f ca="1">OFFSET(B3,,COUNTA(C3:N3),,)</f>
        <v>15739</v>
      </c>
      <c r="D11" s="35">
        <f ca="1">OFFSET(B44,,COUNTA(C3:N3),,)</f>
        <v>10812</v>
      </c>
      <c r="E11" s="36">
        <f ca="1">+C11/D11-1</f>
        <v>0.45569737328893822</v>
      </c>
      <c r="F11" s="35">
        <f>O3</f>
        <v>14220</v>
      </c>
      <c r="G11" s="17">
        <f ca="1">SUM(OFFSET(C44,,,,COUNTA(C3:N3)))</f>
        <v>30409</v>
      </c>
      <c r="H11" s="36">
        <f ca="1">+F11/G11-1</f>
        <v>-0.53237528363313491</v>
      </c>
      <c r="I11" s="4"/>
      <c r="O11" s="3"/>
    </row>
    <row r="12" spans="2:18" ht="18.75" customHeight="1">
      <c r="B12" s="37" t="s">
        <v>23</v>
      </c>
      <c r="C12" s="38">
        <f ca="1">OFFSET(B4,,COUNTA(C4:N4),,)</f>
        <v>3129</v>
      </c>
      <c r="D12" s="38">
        <f ca="1">OFFSET(B45,,COUNTA(C4:N4),,)</f>
        <v>2330</v>
      </c>
      <c r="E12" s="39">
        <f ca="1">+C12/D12-1</f>
        <v>0.34291845493562234</v>
      </c>
      <c r="F12" s="38">
        <f>O4</f>
        <v>2681</v>
      </c>
      <c r="G12" s="40">
        <f ca="1">SUM(OFFSET(C45,,,,COUNTA(C4:N4)))</f>
        <v>6789</v>
      </c>
      <c r="H12" s="39">
        <f ca="1">+F12/G12-1</f>
        <v>-0.60509647959935187</v>
      </c>
      <c r="O12" s="3"/>
      <c r="R12" s="9"/>
    </row>
    <row r="13" spans="2:18" ht="19.5" customHeight="1">
      <c r="B13" s="41" t="s">
        <v>4</v>
      </c>
      <c r="C13" s="41">
        <f ca="1">SUM(C11:C12)</f>
        <v>18868</v>
      </c>
      <c r="D13" s="41">
        <f ca="1">SUM(D11:D12)</f>
        <v>13142</v>
      </c>
      <c r="E13" s="42">
        <f ca="1">+C13/D13-1</f>
        <v>0.43570232841272261</v>
      </c>
      <c r="F13" s="41">
        <f>SUM(F11:F12)</f>
        <v>16901</v>
      </c>
      <c r="G13" s="41">
        <f ca="1">SUM(G11:G12)</f>
        <v>37198</v>
      </c>
      <c r="H13" s="42">
        <f ca="1">+F13/G13-1</f>
        <v>-0.54564761546319696</v>
      </c>
      <c r="O13" s="3"/>
    </row>
    <row r="14" spans="2:18">
      <c r="B14" s="43"/>
      <c r="C14" s="32"/>
      <c r="D14" s="43"/>
      <c r="E14" s="43"/>
      <c r="F14" s="43"/>
      <c r="O14" s="3"/>
    </row>
    <row r="15" spans="2:18">
      <c r="B15" s="43"/>
      <c r="C15" s="32"/>
      <c r="D15" s="43"/>
      <c r="E15" s="43"/>
      <c r="F15" s="43"/>
      <c r="O15" s="3"/>
    </row>
    <row r="16" spans="2:18">
      <c r="B16" s="43"/>
      <c r="C16" s="32"/>
      <c r="D16" s="43"/>
      <c r="E16" s="43"/>
      <c r="F16" s="43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85</v>
      </c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</row>
    <row r="43" spans="2:15">
      <c r="B43" s="10" t="s">
        <v>38</v>
      </c>
      <c r="C43" s="11" t="s">
        <v>6</v>
      </c>
      <c r="D43" s="11" t="s">
        <v>7</v>
      </c>
      <c r="E43" s="12" t="s">
        <v>1</v>
      </c>
      <c r="F43" s="12" t="s">
        <v>8</v>
      </c>
      <c r="G43" s="12" t="s">
        <v>9</v>
      </c>
      <c r="H43" s="12" t="s">
        <v>10</v>
      </c>
      <c r="I43" s="12" t="s">
        <v>11</v>
      </c>
      <c r="J43" s="12" t="s">
        <v>12</v>
      </c>
      <c r="K43" s="12" t="s">
        <v>13</v>
      </c>
      <c r="L43" s="12" t="s">
        <v>14</v>
      </c>
      <c r="M43" s="12" t="s">
        <v>15</v>
      </c>
      <c r="N43" s="12" t="s">
        <v>16</v>
      </c>
      <c r="O43" s="13" t="s">
        <v>4</v>
      </c>
    </row>
    <row r="44" spans="2:15">
      <c r="B44" s="14" t="s">
        <v>3</v>
      </c>
      <c r="C44" s="15">
        <v>4472</v>
      </c>
      <c r="D44" s="15">
        <v>5377</v>
      </c>
      <c r="E44" s="15">
        <v>9748</v>
      </c>
      <c r="F44" s="15">
        <v>10812</v>
      </c>
      <c r="G44" s="15">
        <v>11585</v>
      </c>
      <c r="H44" s="15">
        <v>11005</v>
      </c>
      <c r="I44" s="15">
        <v>9962</v>
      </c>
      <c r="J44" s="15">
        <v>8830</v>
      </c>
      <c r="K44" s="15">
        <v>7338</v>
      </c>
      <c r="L44" s="15">
        <v>6340</v>
      </c>
      <c r="M44" s="15">
        <v>4814</v>
      </c>
      <c r="N44" s="15">
        <v>3886</v>
      </c>
      <c r="O44" s="16">
        <f>SUM(C44:N44)</f>
        <v>94169</v>
      </c>
    </row>
    <row r="45" spans="2:15">
      <c r="B45" s="14" t="s">
        <v>2</v>
      </c>
      <c r="C45" s="19">
        <v>1120</v>
      </c>
      <c r="D45" s="19">
        <v>1276</v>
      </c>
      <c r="E45" s="15">
        <v>2063</v>
      </c>
      <c r="F45" s="19">
        <v>2330</v>
      </c>
      <c r="G45" s="19">
        <v>2754</v>
      </c>
      <c r="H45" s="19">
        <v>2773</v>
      </c>
      <c r="I45" s="19">
        <v>2640</v>
      </c>
      <c r="J45" s="19">
        <v>2693</v>
      </c>
      <c r="K45" s="19">
        <v>2325</v>
      </c>
      <c r="L45" s="19">
        <v>1732</v>
      </c>
      <c r="M45" s="19">
        <v>1130</v>
      </c>
      <c r="N45" s="19">
        <v>742</v>
      </c>
      <c r="O45" s="16">
        <f>SUM(C45:N45)</f>
        <v>23578</v>
      </c>
    </row>
    <row r="46" spans="2:15">
      <c r="B46" s="21" t="s">
        <v>86</v>
      </c>
      <c r="C46" s="22">
        <f>SUM(C44:C45)</f>
        <v>5592</v>
      </c>
      <c r="D46" s="22">
        <f>SUM(D44:D45)</f>
        <v>6653</v>
      </c>
      <c r="E46" s="22">
        <f>SUM(E44:E45)</f>
        <v>11811</v>
      </c>
      <c r="F46" s="22">
        <v>13142</v>
      </c>
      <c r="G46" s="22">
        <v>14339</v>
      </c>
      <c r="H46" s="22">
        <v>13778</v>
      </c>
      <c r="I46" s="22">
        <v>12602</v>
      </c>
      <c r="J46" s="22">
        <v>11523</v>
      </c>
      <c r="K46" s="22">
        <v>9663</v>
      </c>
      <c r="L46" s="22">
        <v>8072</v>
      </c>
      <c r="M46" s="22">
        <v>5944</v>
      </c>
      <c r="N46" s="22">
        <v>4628</v>
      </c>
      <c r="O46" s="23">
        <f>SUM(C46:N46)</f>
        <v>117747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B1:AI46"/>
  <sheetViews>
    <sheetView showGridLines="0" zoomScale="85" zoomScaleNormal="85" workbookViewId="0"/>
  </sheetViews>
  <sheetFormatPr defaultRowHeight="12.75"/>
  <cols>
    <col min="1" max="1" width="2.140625" customWidth="1"/>
    <col min="2" max="2" width="28.5703125" customWidth="1"/>
    <col min="3" max="14" width="11.28515625" bestFit="1" customWidth="1"/>
    <col min="15" max="15" width="10.28515625" customWidth="1"/>
    <col min="21" max="21" width="20.28515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9" t="s">
        <v>115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2:35" ht="15.75" customHeight="1">
      <c r="B2" s="44" t="s">
        <v>5</v>
      </c>
      <c r="C2" s="45" t="s">
        <v>6</v>
      </c>
      <c r="D2" s="45" t="s">
        <v>7</v>
      </c>
      <c r="E2" s="46" t="s">
        <v>1</v>
      </c>
      <c r="F2" s="46" t="s">
        <v>8</v>
      </c>
      <c r="G2" s="46" t="s">
        <v>9</v>
      </c>
      <c r="H2" s="46" t="s">
        <v>10</v>
      </c>
      <c r="I2" s="46" t="s">
        <v>11</v>
      </c>
      <c r="J2" s="46" t="s">
        <v>12</v>
      </c>
      <c r="K2" s="46" t="s">
        <v>13</v>
      </c>
      <c r="L2" s="46" t="s">
        <v>14</v>
      </c>
      <c r="M2" s="46" t="s">
        <v>15</v>
      </c>
      <c r="N2" s="46" t="s">
        <v>16</v>
      </c>
      <c r="O2" s="47" t="s">
        <v>4</v>
      </c>
    </row>
    <row r="3" spans="2:35" ht="15.75" customHeight="1">
      <c r="B3" s="48" t="s">
        <v>3</v>
      </c>
      <c r="C3" s="49">
        <v>1395</v>
      </c>
      <c r="D3" s="49">
        <v>2531</v>
      </c>
      <c r="E3" s="49">
        <v>4265</v>
      </c>
      <c r="F3" s="49">
        <v>5272</v>
      </c>
      <c r="G3" s="49"/>
      <c r="H3" s="49"/>
      <c r="I3" s="49"/>
      <c r="J3" s="49"/>
      <c r="K3" s="15"/>
      <c r="L3" s="49"/>
      <c r="M3" s="49"/>
      <c r="N3" s="49"/>
      <c r="O3" s="50">
        <f>SUM(C3:N3)</f>
        <v>13463</v>
      </c>
      <c r="P3" s="8">
        <f>O3/O5</f>
        <v>0.78350695454809982</v>
      </c>
    </row>
    <row r="4" spans="2:35" ht="15.75" customHeight="1">
      <c r="B4" s="48" t="s">
        <v>2</v>
      </c>
      <c r="C4" s="51">
        <v>381</v>
      </c>
      <c r="D4" s="51">
        <v>660</v>
      </c>
      <c r="E4" s="51">
        <v>1134</v>
      </c>
      <c r="F4" s="51">
        <v>1545</v>
      </c>
      <c r="G4" s="51"/>
      <c r="H4" s="51"/>
      <c r="I4" s="51"/>
      <c r="J4" s="51"/>
      <c r="K4" s="19"/>
      <c r="L4" s="51"/>
      <c r="M4" s="51"/>
      <c r="N4" s="51"/>
      <c r="O4" s="50">
        <f>SUM(C4:N4)</f>
        <v>3720</v>
      </c>
      <c r="P4" s="8">
        <f>O4/O5</f>
        <v>0.21649304545190012</v>
      </c>
    </row>
    <row r="5" spans="2:35">
      <c r="B5" s="52" t="s">
        <v>112</v>
      </c>
      <c r="C5" s="53">
        <f>SUM(C3:C4)</f>
        <v>1776</v>
      </c>
      <c r="D5" s="53">
        <f>SUM(D3:D4)</f>
        <v>3191</v>
      </c>
      <c r="E5" s="53">
        <v>5399</v>
      </c>
      <c r="F5" s="53">
        <v>6817</v>
      </c>
      <c r="G5" s="53"/>
      <c r="H5" s="53"/>
      <c r="I5" s="53"/>
      <c r="J5" s="53"/>
      <c r="K5" s="22"/>
      <c r="L5" s="53"/>
      <c r="M5" s="53"/>
      <c r="N5" s="53"/>
      <c r="O5" s="54">
        <f>SUM(C5:N5)</f>
        <v>17183</v>
      </c>
      <c r="P5" s="8">
        <v>1</v>
      </c>
    </row>
    <row r="6" spans="2:35" ht="15.75" customHeight="1">
      <c r="B6" s="55" t="s">
        <v>113</v>
      </c>
      <c r="C6" s="56">
        <f>C5/N46-1</f>
        <v>0.43805668016194321</v>
      </c>
      <c r="D6" s="56">
        <f>D5/C5-1</f>
        <v>0.79673423423423428</v>
      </c>
      <c r="E6" s="56">
        <f>E5/D5-1</f>
        <v>0.69194609840175492</v>
      </c>
      <c r="F6" s="56">
        <v>0.26264122985738103</v>
      </c>
      <c r="G6" s="56"/>
      <c r="H6" s="56"/>
      <c r="I6" s="56"/>
      <c r="J6" s="56"/>
      <c r="K6" s="26"/>
      <c r="L6" s="56"/>
      <c r="M6" s="56"/>
      <c r="N6" s="56"/>
      <c r="O6" s="57"/>
    </row>
    <row r="7" spans="2:35" ht="15.75" customHeight="1">
      <c r="B7" s="58" t="s">
        <v>114</v>
      </c>
      <c r="C7" s="59">
        <f>C5/C46-1</f>
        <v>0.13409961685823757</v>
      </c>
      <c r="D7" s="59">
        <f>D5/D46-1</f>
        <v>0.57580246913580257</v>
      </c>
      <c r="E7" s="59">
        <f>E5/E46-1</f>
        <v>0.33440434997528423</v>
      </c>
      <c r="F7" s="59">
        <v>0.45289855072463769</v>
      </c>
      <c r="G7" s="59"/>
      <c r="H7" s="59"/>
      <c r="I7" s="59"/>
      <c r="J7" s="59"/>
      <c r="K7" s="29"/>
      <c r="L7" s="59"/>
      <c r="M7" s="59"/>
      <c r="N7" s="59"/>
      <c r="O7" s="60">
        <f ca="1">+O5/G13-1</f>
        <v>0.39370589666639622</v>
      </c>
    </row>
    <row r="8" spans="2:35">
      <c r="B8" s="43"/>
      <c r="C8" s="32"/>
      <c r="D8" s="43"/>
      <c r="E8" s="43"/>
      <c r="F8" s="43"/>
      <c r="O8" s="3"/>
    </row>
    <row r="9" spans="2:35" ht="24.75" customHeight="1">
      <c r="B9" s="211" t="s">
        <v>5</v>
      </c>
      <c r="C9" s="215" t="str">
        <f>'R_PTW 2024vs2023'!C9:D9</f>
        <v>APRIL</v>
      </c>
      <c r="D9" s="215"/>
      <c r="E9" s="216" t="s">
        <v>30</v>
      </c>
      <c r="F9" s="217" t="str">
        <f>'R_PTW 2024vs2023'!F9:G9</f>
        <v>JANUARY-APRIL</v>
      </c>
      <c r="G9" s="215"/>
      <c r="H9" s="216" t="s">
        <v>30</v>
      </c>
      <c r="O9" s="3"/>
    </row>
    <row r="10" spans="2:35" ht="26.25" customHeight="1">
      <c r="B10" s="211"/>
      <c r="C10" s="33">
        <f>'R_PTW 2024vs2023'!C10</f>
        <v>2024</v>
      </c>
      <c r="D10" s="33">
        <f>'R_PTW 2024vs2023'!D10</f>
        <v>2023</v>
      </c>
      <c r="E10" s="216"/>
      <c r="F10" s="33">
        <f>'R_PTW 2024vs2023'!F10</f>
        <v>2024</v>
      </c>
      <c r="G10" s="33">
        <f>'R_PTW 2024vs2023'!G10</f>
        <v>2023</v>
      </c>
      <c r="H10" s="216"/>
      <c r="I10" s="4"/>
      <c r="O10" s="3"/>
    </row>
    <row r="11" spans="2:35" ht="19.5" customHeight="1">
      <c r="B11" s="17" t="s">
        <v>22</v>
      </c>
      <c r="C11" s="35">
        <f ca="1">OFFSET(B3,,COUNTA(C3:N3),,)</f>
        <v>5272</v>
      </c>
      <c r="D11" s="35">
        <f ca="1">OFFSET(B44,,COUNTA(C3:N3),,)</f>
        <v>3577</v>
      </c>
      <c r="E11" s="36">
        <f ca="1">+C11/D11-1</f>
        <v>0.47386077718758735</v>
      </c>
      <c r="F11" s="35">
        <f>O3</f>
        <v>13463</v>
      </c>
      <c r="G11" s="17">
        <f ca="1">SUM(OFFSET(C44,,,,COUNTA(C3:N3)))</f>
        <v>9361</v>
      </c>
      <c r="H11" s="36">
        <f ca="1">+F11/G11-1</f>
        <v>0.43820104689669903</v>
      </c>
      <c r="I11" s="4"/>
      <c r="O11" s="3"/>
      <c r="AI11" s="8"/>
    </row>
    <row r="12" spans="2:35" ht="19.5" customHeight="1">
      <c r="B12" s="20" t="s">
        <v>23</v>
      </c>
      <c r="C12" s="63">
        <f ca="1">OFFSET(B4,,COUNTA(C4:N4),,)</f>
        <v>1545</v>
      </c>
      <c r="D12" s="63">
        <f ca="1">OFFSET(B45,,COUNTA(C4:N4),,)</f>
        <v>1115</v>
      </c>
      <c r="E12" s="64">
        <f ca="1">+C12/D12-1</f>
        <v>0.38565022421524664</v>
      </c>
      <c r="F12" s="63">
        <f>O4</f>
        <v>3720</v>
      </c>
      <c r="G12" s="20">
        <f ca="1">SUM(OFFSET(C45,,,,COUNTA(C4:N4)))</f>
        <v>2968</v>
      </c>
      <c r="H12" s="64">
        <f ca="1">+F12/G12-1</f>
        <v>0.25336927223719674</v>
      </c>
      <c r="O12" s="3"/>
      <c r="R12" s="9"/>
      <c r="AI12" s="8"/>
    </row>
    <row r="13" spans="2:35" ht="19.5" customHeight="1">
      <c r="B13" s="65" t="s">
        <v>4</v>
      </c>
      <c r="C13" s="65">
        <f ca="1">SUM(C11:C12)</f>
        <v>6817</v>
      </c>
      <c r="D13" s="65">
        <f ca="1">SUM(D11:D12)</f>
        <v>4692</v>
      </c>
      <c r="E13" s="66">
        <f ca="1">+C13/D13-1</f>
        <v>0.45289855072463769</v>
      </c>
      <c r="F13" s="65">
        <f>SUM(F11:F12)</f>
        <v>17183</v>
      </c>
      <c r="G13" s="65">
        <f ca="1">SUM(G11:G12)</f>
        <v>12329</v>
      </c>
      <c r="H13" s="66">
        <f ca="1">+F13/G13-1</f>
        <v>0.39370589666639622</v>
      </c>
      <c r="J13" s="67"/>
      <c r="O13" s="3"/>
    </row>
    <row r="14" spans="2:35">
      <c r="B14" s="43"/>
      <c r="C14" s="32"/>
      <c r="D14" s="43"/>
      <c r="E14" s="43"/>
      <c r="F14" s="43"/>
      <c r="O14" s="3"/>
    </row>
    <row r="15" spans="2:35">
      <c r="B15" s="43"/>
      <c r="C15" s="32"/>
      <c r="D15" s="43"/>
      <c r="E15" s="43"/>
      <c r="F15" s="43"/>
      <c r="O15" s="3"/>
    </row>
    <row r="16" spans="2:35">
      <c r="B16" s="43"/>
      <c r="C16" s="32"/>
      <c r="D16" s="43"/>
      <c r="E16" s="43"/>
      <c r="F16" s="43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87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</row>
    <row r="43" spans="2:15">
      <c r="B43" s="44" t="s">
        <v>5</v>
      </c>
      <c r="C43" s="45" t="s">
        <v>6</v>
      </c>
      <c r="D43" s="45" t="s">
        <v>7</v>
      </c>
      <c r="E43" s="46" t="s">
        <v>1</v>
      </c>
      <c r="F43" s="46" t="s">
        <v>8</v>
      </c>
      <c r="G43" s="46" t="s">
        <v>9</v>
      </c>
      <c r="H43" s="46" t="s">
        <v>10</v>
      </c>
      <c r="I43" s="46" t="s">
        <v>11</v>
      </c>
      <c r="J43" s="46" t="s">
        <v>12</v>
      </c>
      <c r="K43" s="46" t="s">
        <v>13</v>
      </c>
      <c r="L43" s="46" t="s">
        <v>14</v>
      </c>
      <c r="M43" s="46" t="s">
        <v>15</v>
      </c>
      <c r="N43" s="46" t="s">
        <v>16</v>
      </c>
      <c r="O43" s="47" t="s">
        <v>4</v>
      </c>
    </row>
    <row r="44" spans="2:15">
      <c r="B44" s="48" t="s">
        <v>3</v>
      </c>
      <c r="C44" s="49">
        <v>1126</v>
      </c>
      <c r="D44" s="49">
        <v>1524</v>
      </c>
      <c r="E44" s="49">
        <v>3134</v>
      </c>
      <c r="F44" s="49">
        <v>3577</v>
      </c>
      <c r="G44" s="49">
        <v>3620</v>
      </c>
      <c r="H44" s="49">
        <v>3442</v>
      </c>
      <c r="I44" s="49">
        <v>2949</v>
      </c>
      <c r="J44" s="49">
        <v>2567</v>
      </c>
      <c r="K44" s="15">
        <v>2080</v>
      </c>
      <c r="L44" s="49">
        <v>1658</v>
      </c>
      <c r="M44" s="49">
        <v>1126</v>
      </c>
      <c r="N44" s="49">
        <v>953</v>
      </c>
      <c r="O44" s="50">
        <f>SUM(C44:N44)</f>
        <v>27756</v>
      </c>
    </row>
    <row r="45" spans="2:15">
      <c r="B45" s="48" t="s">
        <v>2</v>
      </c>
      <c r="C45" s="51">
        <v>440</v>
      </c>
      <c r="D45" s="51">
        <v>501</v>
      </c>
      <c r="E45" s="51">
        <v>912</v>
      </c>
      <c r="F45" s="51">
        <v>1115</v>
      </c>
      <c r="G45" s="51">
        <v>1291</v>
      </c>
      <c r="H45" s="51">
        <v>1359</v>
      </c>
      <c r="I45" s="51">
        <v>1269</v>
      </c>
      <c r="J45" s="51">
        <v>1244</v>
      </c>
      <c r="K45" s="19">
        <v>1153</v>
      </c>
      <c r="L45" s="51">
        <v>813</v>
      </c>
      <c r="M45" s="51">
        <v>482</v>
      </c>
      <c r="N45" s="51">
        <v>282</v>
      </c>
      <c r="O45" s="50">
        <f>SUM(C45:N45)</f>
        <v>10861</v>
      </c>
    </row>
    <row r="46" spans="2:15">
      <c r="B46" s="52" t="s">
        <v>86</v>
      </c>
      <c r="C46" s="53">
        <f>SUM(C44:C45)</f>
        <v>1566</v>
      </c>
      <c r="D46" s="53">
        <f>SUM(D44:D45)</f>
        <v>2025</v>
      </c>
      <c r="E46" s="53">
        <f>SUM(E44:E45)</f>
        <v>4046</v>
      </c>
      <c r="F46" s="53">
        <v>4692</v>
      </c>
      <c r="G46" s="53">
        <v>4911</v>
      </c>
      <c r="H46" s="53">
        <v>4801</v>
      </c>
      <c r="I46" s="53">
        <v>4218</v>
      </c>
      <c r="J46" s="53">
        <v>3811</v>
      </c>
      <c r="K46" s="22">
        <v>3233</v>
      </c>
      <c r="L46" s="53">
        <v>2471</v>
      </c>
      <c r="M46" s="53">
        <v>1608</v>
      </c>
      <c r="N46" s="53">
        <v>1235</v>
      </c>
      <c r="O46" s="54">
        <f>SUM(C46:N46)</f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B2:S52"/>
  <sheetViews>
    <sheetView showGridLines="0" zoomScale="90" zoomScaleNormal="90" workbookViewId="0"/>
  </sheetViews>
  <sheetFormatPr defaultRowHeight="12.75"/>
  <cols>
    <col min="1" max="1" width="2.140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18" t="s">
        <v>144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>
      <c r="B3" s="24" t="s">
        <v>33</v>
      </c>
      <c r="C3" s="71" t="s">
        <v>6</v>
      </c>
      <c r="D3" s="71" t="s">
        <v>7</v>
      </c>
      <c r="E3" s="24" t="s">
        <v>1</v>
      </c>
      <c r="F3" s="24" t="s">
        <v>8</v>
      </c>
      <c r="G3" s="24" t="s">
        <v>9</v>
      </c>
      <c r="H3" s="24" t="s">
        <v>10</v>
      </c>
      <c r="I3" s="24" t="s">
        <v>11</v>
      </c>
      <c r="J3" s="24" t="s">
        <v>12</v>
      </c>
      <c r="K3" s="24" t="s">
        <v>13</v>
      </c>
      <c r="L3" s="24" t="s">
        <v>14</v>
      </c>
      <c r="M3" s="24" t="s">
        <v>15</v>
      </c>
      <c r="N3" s="24" t="s">
        <v>16</v>
      </c>
      <c r="O3" s="24" t="s">
        <v>4</v>
      </c>
      <c r="P3" s="72"/>
    </row>
    <row r="4" spans="2:19" hidden="1">
      <c r="B4" s="73">
        <v>2006</v>
      </c>
      <c r="C4" s="73">
        <v>93</v>
      </c>
      <c r="D4" s="73">
        <v>133</v>
      </c>
      <c r="E4" s="73">
        <v>393</v>
      </c>
      <c r="F4" s="73">
        <v>804</v>
      </c>
      <c r="G4" s="73">
        <v>787</v>
      </c>
      <c r="H4" s="73">
        <v>708</v>
      </c>
      <c r="I4" s="73">
        <v>655</v>
      </c>
      <c r="J4" s="73">
        <v>503</v>
      </c>
      <c r="K4" s="73">
        <v>360</v>
      </c>
      <c r="L4" s="73">
        <v>242</v>
      </c>
      <c r="M4" s="73">
        <v>173</v>
      </c>
      <c r="N4" s="73">
        <v>264</v>
      </c>
      <c r="O4" s="73">
        <v>5115</v>
      </c>
      <c r="P4" s="72"/>
    </row>
    <row r="5" spans="2:19" s="9" customFormat="1" hidden="1">
      <c r="B5" s="74">
        <v>2007</v>
      </c>
      <c r="C5" s="74">
        <v>227</v>
      </c>
      <c r="D5" s="74">
        <v>244</v>
      </c>
      <c r="E5" s="74">
        <v>762</v>
      </c>
      <c r="F5" s="74">
        <v>1121</v>
      </c>
      <c r="G5" s="74">
        <v>1095</v>
      </c>
      <c r="H5" s="74">
        <v>910</v>
      </c>
      <c r="I5" s="74">
        <v>944</v>
      </c>
      <c r="J5" s="74">
        <v>862</v>
      </c>
      <c r="K5" s="74">
        <v>484</v>
      </c>
      <c r="L5" s="74">
        <v>386</v>
      </c>
      <c r="M5" s="74">
        <v>171</v>
      </c>
      <c r="N5" s="74">
        <v>368</v>
      </c>
      <c r="O5" s="18">
        <v>7574</v>
      </c>
      <c r="P5" s="75"/>
    </row>
    <row r="6" spans="2:19" s="9" customFormat="1">
      <c r="B6" s="79">
        <v>2020</v>
      </c>
      <c r="C6" s="79">
        <v>698</v>
      </c>
      <c r="D6" s="79">
        <v>1090</v>
      </c>
      <c r="E6" s="79">
        <v>1350</v>
      </c>
      <c r="F6" s="79">
        <v>1613</v>
      </c>
      <c r="G6" s="79">
        <v>2729</v>
      </c>
      <c r="H6" s="79">
        <v>2949</v>
      </c>
      <c r="I6" s="79">
        <v>3027</v>
      </c>
      <c r="J6" s="79">
        <v>2057</v>
      </c>
      <c r="K6" s="79">
        <v>1528</v>
      </c>
      <c r="L6" s="79">
        <v>1113</v>
      </c>
      <c r="M6" s="79">
        <v>999</v>
      </c>
      <c r="N6" s="79">
        <v>2662</v>
      </c>
      <c r="O6" s="80">
        <v>19103</v>
      </c>
      <c r="P6" s="78"/>
    </row>
    <row r="7" spans="2:19" s="9" customFormat="1">
      <c r="B7" s="76">
        <v>2021</v>
      </c>
      <c r="C7" s="76">
        <v>410</v>
      </c>
      <c r="D7" s="76">
        <v>906</v>
      </c>
      <c r="E7" s="76">
        <v>2223</v>
      </c>
      <c r="F7" s="76">
        <v>2884</v>
      </c>
      <c r="G7" s="76">
        <v>2963</v>
      </c>
      <c r="H7" s="76">
        <v>2848</v>
      </c>
      <c r="I7" s="76">
        <v>2423</v>
      </c>
      <c r="J7" s="76">
        <v>1894</v>
      </c>
      <c r="K7" s="76">
        <v>1461</v>
      </c>
      <c r="L7" s="76">
        <v>1186</v>
      </c>
      <c r="M7" s="76">
        <v>1071</v>
      </c>
      <c r="N7" s="76">
        <v>1310</v>
      </c>
      <c r="O7" s="77">
        <v>21815</v>
      </c>
      <c r="P7" s="78"/>
    </row>
    <row r="8" spans="2:19" s="9" customFormat="1">
      <c r="B8" s="79">
        <v>2022</v>
      </c>
      <c r="C8" s="79">
        <v>856</v>
      </c>
      <c r="D8" s="79">
        <v>1276</v>
      </c>
      <c r="E8" s="79">
        <v>2828</v>
      </c>
      <c r="F8" s="79">
        <v>2875</v>
      </c>
      <c r="G8" s="79">
        <v>3412</v>
      </c>
      <c r="H8" s="79">
        <v>3241</v>
      </c>
      <c r="I8" s="79">
        <v>2715</v>
      </c>
      <c r="J8" s="79">
        <v>2326</v>
      </c>
      <c r="K8" s="79">
        <v>1469</v>
      </c>
      <c r="L8" s="79">
        <v>1176</v>
      </c>
      <c r="M8" s="79">
        <v>936</v>
      </c>
      <c r="N8" s="79">
        <v>800</v>
      </c>
      <c r="O8" s="80">
        <f t="shared" ref="O8" si="0">SUM(C8:N8)</f>
        <v>23910</v>
      </c>
      <c r="P8" s="78"/>
    </row>
    <row r="9" spans="2:19" s="9" customFormat="1">
      <c r="B9" s="79">
        <v>2023</v>
      </c>
      <c r="C9" s="79">
        <v>1126</v>
      </c>
      <c r="D9" s="79">
        <v>1524</v>
      </c>
      <c r="E9" s="79">
        <v>3134</v>
      </c>
      <c r="F9" s="79">
        <v>3577</v>
      </c>
      <c r="G9" s="79">
        <v>3620</v>
      </c>
      <c r="H9" s="79">
        <v>3442</v>
      </c>
      <c r="I9" s="79">
        <v>2949</v>
      </c>
      <c r="J9" s="79">
        <v>2567</v>
      </c>
      <c r="K9" s="79">
        <v>2080</v>
      </c>
      <c r="L9" s="79">
        <v>1658</v>
      </c>
      <c r="M9" s="79">
        <v>1126</v>
      </c>
      <c r="N9" s="79">
        <v>953</v>
      </c>
      <c r="O9" s="80">
        <f t="shared" ref="O9" si="1">SUM(C9:N9)</f>
        <v>27756</v>
      </c>
      <c r="P9" s="78"/>
    </row>
    <row r="10" spans="2:19">
      <c r="B10" s="81">
        <v>2024</v>
      </c>
      <c r="C10" s="81">
        <v>1395</v>
      </c>
      <c r="D10" s="81">
        <v>2531</v>
      </c>
      <c r="E10" s="81">
        <v>4265</v>
      </c>
      <c r="F10" s="81">
        <v>5272</v>
      </c>
      <c r="G10" s="81"/>
      <c r="H10" s="81"/>
      <c r="I10" s="81"/>
      <c r="J10" s="81"/>
      <c r="K10" s="81"/>
      <c r="L10" s="81"/>
      <c r="M10" s="81"/>
      <c r="N10" s="81"/>
      <c r="O10" s="82">
        <f t="shared" ref="O10" si="2">SUM(C10:N10)</f>
        <v>13463</v>
      </c>
      <c r="P10" s="4"/>
      <c r="S10" s="9"/>
    </row>
    <row r="11" spans="2:19">
      <c r="B11" s="79" t="s">
        <v>117</v>
      </c>
      <c r="C11" s="83">
        <f t="shared" ref="C11:E11" si="3">+C10/C9-1</f>
        <v>0.23889875666074611</v>
      </c>
      <c r="D11" s="83">
        <f t="shared" si="3"/>
        <v>0.66076115485564313</v>
      </c>
      <c r="E11" s="83">
        <f t="shared" si="3"/>
        <v>0.36088066368857685</v>
      </c>
      <c r="F11" s="83">
        <v>0.47386077718758735</v>
      </c>
      <c r="G11" s="83"/>
      <c r="H11" s="83"/>
      <c r="I11" s="83"/>
      <c r="J11" s="83"/>
      <c r="K11" s="83"/>
      <c r="L11" s="83"/>
      <c r="M11" s="83"/>
      <c r="N11" s="83"/>
      <c r="O11" s="83">
        <f ca="1">+O10/G15-1</f>
        <v>0.43820104689669903</v>
      </c>
    </row>
    <row r="12" spans="2:19">
      <c r="C12" s="84"/>
      <c r="D12" s="84"/>
      <c r="E12" s="84"/>
      <c r="F12" s="84"/>
      <c r="G12" s="84"/>
      <c r="H12" s="84"/>
      <c r="I12" s="84"/>
      <c r="J12" s="85"/>
      <c r="K12" s="85"/>
      <c r="L12" s="85"/>
      <c r="M12" s="85"/>
      <c r="N12" s="85"/>
      <c r="O12" s="84"/>
    </row>
    <row r="13" spans="2:19" ht="24" customHeight="1">
      <c r="B13" s="220" t="s">
        <v>5</v>
      </c>
      <c r="C13" s="221" t="str">
        <f>'R_PTW NEW 2024vs2023'!C9:D9</f>
        <v>APRIL</v>
      </c>
      <c r="D13" s="221"/>
      <c r="E13" s="222" t="s">
        <v>30</v>
      </c>
      <c r="F13" s="223" t="str">
        <f>'R_PTW 2024vs2023'!F9:G9</f>
        <v>JANUARY-APRIL</v>
      </c>
      <c r="G13" s="221"/>
      <c r="H13" s="222" t="s">
        <v>30</v>
      </c>
      <c r="I13" s="84"/>
      <c r="J13" s="85"/>
      <c r="K13" s="85"/>
      <c r="L13" s="85"/>
      <c r="M13" s="85"/>
      <c r="N13" s="85"/>
      <c r="O13" s="84"/>
    </row>
    <row r="14" spans="2:19" ht="21" customHeight="1">
      <c r="B14" s="220"/>
      <c r="C14" s="86">
        <f>'R_PTW NEW 2024vs2023'!C10</f>
        <v>2024</v>
      </c>
      <c r="D14" s="86">
        <f>'R_PTW NEW 2024vs2023'!D10</f>
        <v>2023</v>
      </c>
      <c r="E14" s="222"/>
      <c r="F14" s="86">
        <f>'R_PTW NEW 2024vs2023'!F10</f>
        <v>2024</v>
      </c>
      <c r="G14" s="86">
        <f>'R_PTW NEW 2024vs2023'!G10</f>
        <v>2023</v>
      </c>
      <c r="H14" s="222"/>
      <c r="I14" s="84"/>
      <c r="J14" s="85"/>
      <c r="K14" s="85"/>
      <c r="L14" s="85"/>
      <c r="M14" s="85"/>
      <c r="N14" s="85"/>
      <c r="O14" s="84"/>
    </row>
    <row r="15" spans="2:19" ht="19.5" customHeight="1">
      <c r="B15" s="87" t="s">
        <v>34</v>
      </c>
      <c r="C15" s="88">
        <f ca="1">OFFSET(B10,,COUNTA(C10:N10),,)</f>
        <v>5272</v>
      </c>
      <c r="D15" s="88">
        <f ca="1">OFFSET(B9,,COUNTA(C10:N10),,)</f>
        <v>3577</v>
      </c>
      <c r="E15" s="89">
        <f ca="1">+C15/D15-1</f>
        <v>0.47386077718758735</v>
      </c>
      <c r="F15" s="88">
        <f>+O10</f>
        <v>13463</v>
      </c>
      <c r="G15" s="87">
        <f ca="1">SUM(OFFSET(C9,,,,COUNTA(C10:N10)))</f>
        <v>9361</v>
      </c>
      <c r="H15" s="89">
        <f ca="1">+F15/G15-1</f>
        <v>0.43820104689669903</v>
      </c>
      <c r="I15" s="84"/>
      <c r="J15" s="85"/>
      <c r="K15" s="85"/>
      <c r="L15" s="85"/>
      <c r="M15" s="85"/>
      <c r="N15" s="85"/>
      <c r="O15" s="84"/>
    </row>
    <row r="16" spans="2:19">
      <c r="B16" s="90"/>
      <c r="C16" s="91"/>
      <c r="D16" s="90"/>
      <c r="E16" s="92"/>
      <c r="F16" s="84"/>
      <c r="G16" s="84"/>
      <c r="H16" s="84"/>
      <c r="I16" s="84"/>
      <c r="J16" s="85"/>
      <c r="K16" s="85"/>
      <c r="L16" s="85"/>
      <c r="M16" s="85"/>
      <c r="N16" s="85"/>
      <c r="O16" s="84"/>
    </row>
    <row r="41" spans="2:16">
      <c r="B41" s="2" t="s">
        <v>66</v>
      </c>
    </row>
    <row r="42" spans="2:16">
      <c r="B42" s="2"/>
    </row>
    <row r="45" spans="2:16" hidden="1"/>
    <row r="46" spans="2:16" hidden="1">
      <c r="B46" t="s">
        <v>31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8">
        <v>0.53667953667953672</v>
      </c>
      <c r="D47" s="8">
        <v>0.57240204429301533</v>
      </c>
      <c r="E47" s="8">
        <v>0.50808080808080813</v>
      </c>
      <c r="F47" s="8">
        <v>0.38286066584463624</v>
      </c>
      <c r="G47" s="8">
        <v>0.53184281842818426</v>
      </c>
      <c r="H47" s="8">
        <v>0.39175257731958762</v>
      </c>
      <c r="I47" s="8">
        <v>0.33357771260997066</v>
      </c>
      <c r="J47" s="8">
        <v>0.40526315789473683</v>
      </c>
      <c r="K47" s="8">
        <v>0.44</v>
      </c>
      <c r="L47" s="8">
        <v>0.61350844277673544</v>
      </c>
      <c r="M47" s="8">
        <v>0.81818181818181823</v>
      </c>
      <c r="N47" s="8">
        <v>1.1981981981981982</v>
      </c>
      <c r="O47" s="8">
        <v>0.48017950635751683</v>
      </c>
    </row>
    <row r="48" spans="2:16" hidden="1">
      <c r="B48" t="s">
        <v>32</v>
      </c>
      <c r="C48" s="93">
        <v>316</v>
      </c>
      <c r="D48" s="94">
        <v>531</v>
      </c>
      <c r="E48" s="94">
        <v>826</v>
      </c>
      <c r="F48" s="94">
        <v>728</v>
      </c>
      <c r="G48" s="94">
        <v>677</v>
      </c>
      <c r="H48" s="94">
        <v>632</v>
      </c>
      <c r="I48" s="94">
        <v>583</v>
      </c>
      <c r="J48" s="94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8">
        <v>2.1351351351351351</v>
      </c>
      <c r="D49" s="8">
        <v>2.0661478599221792</v>
      </c>
      <c r="E49" s="8">
        <v>0.7428057553956835</v>
      </c>
      <c r="F49" s="8">
        <v>0.4925575101488498</v>
      </c>
      <c r="G49" s="8">
        <v>0.55628594905505346</v>
      </c>
      <c r="H49" s="8">
        <v>0.51930977814297452</v>
      </c>
      <c r="I49" s="8">
        <v>0.52333931777378817</v>
      </c>
      <c r="J49" s="8">
        <v>0.48088779284833538</v>
      </c>
      <c r="K49" s="8">
        <v>0.73897058823529416</v>
      </c>
      <c r="L49" s="8">
        <v>0.66129032258064513</v>
      </c>
      <c r="M49" s="8">
        <v>0.8035714285714286</v>
      </c>
      <c r="N49" s="8">
        <v>1.0711111111111111</v>
      </c>
      <c r="O49" s="8">
        <v>0.6606220589923103</v>
      </c>
      <c r="P49" s="4" t="e">
        <v>#DIV/0!</v>
      </c>
    </row>
    <row r="50" spans="2:16" hidden="1">
      <c r="B50" t="s">
        <v>32</v>
      </c>
      <c r="C50" s="93">
        <v>171</v>
      </c>
      <c r="D50" s="94">
        <v>277</v>
      </c>
      <c r="E50" s="94">
        <v>688</v>
      </c>
      <c r="F50" s="94">
        <v>849</v>
      </c>
      <c r="G50" s="94"/>
      <c r="H50" s="94"/>
      <c r="I50" s="94"/>
      <c r="J50" s="94"/>
      <c r="O50">
        <v>1985</v>
      </c>
    </row>
    <row r="51" spans="2:16" hidden="1">
      <c r="C51" s="8">
        <v>0.70954356846473032</v>
      </c>
      <c r="D51" s="8">
        <v>0.9264214046822743</v>
      </c>
      <c r="E51" s="8">
        <v>0.71443406022845279</v>
      </c>
      <c r="F51" s="8">
        <v>0.57326130992572588</v>
      </c>
      <c r="G51" s="8">
        <v>0</v>
      </c>
      <c r="H51" s="8">
        <v>0</v>
      </c>
      <c r="I51" s="8" t="e">
        <v>#DIV/0!</v>
      </c>
      <c r="J51" s="8" t="e">
        <v>#DIV/0!</v>
      </c>
      <c r="K51" s="8" t="e">
        <v>#DIV/0!</v>
      </c>
      <c r="L51" s="8" t="e">
        <v>#DIV/0!</v>
      </c>
      <c r="M51" s="8" t="e">
        <v>#DIV/0!</v>
      </c>
      <c r="N51" s="8" t="e">
        <v>#DIV/0!</v>
      </c>
      <c r="O51" s="8">
        <v>0.35541629364368843</v>
      </c>
      <c r="P51" s="8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honeticPr fontId="3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143"/>
  <sheetViews>
    <sheetView showGridLines="0" zoomScale="80" zoomScaleNormal="80" workbookViewId="0"/>
  </sheetViews>
  <sheetFormatPr defaultColWidth="9.140625" defaultRowHeight="12.75"/>
  <cols>
    <col min="1" max="1" width="2.42578125" style="7" customWidth="1"/>
    <col min="2" max="2" width="9.7109375" style="7" customWidth="1"/>
    <col min="3" max="3" width="17.28515625" style="7" customWidth="1"/>
    <col min="4" max="4" width="10" style="7" customWidth="1"/>
    <col min="5" max="5" width="10.7109375" style="7" customWidth="1"/>
    <col min="6" max="6" width="9.42578125" style="7" customWidth="1"/>
    <col min="7" max="7" width="10.42578125" style="7" customWidth="1"/>
    <col min="8" max="8" width="12.7109375" style="7" customWidth="1"/>
    <col min="9" max="9" width="3.42578125" style="7" customWidth="1"/>
    <col min="10" max="10" width="23.140625" style="7" customWidth="1"/>
    <col min="11" max="11" width="18.85546875" style="7" customWidth="1"/>
    <col min="12" max="13" width="8.7109375" style="7" customWidth="1"/>
    <col min="14" max="14" width="9.42578125" style="7" customWidth="1"/>
    <col min="15" max="16" width="8.7109375" style="7" customWidth="1"/>
    <col min="17" max="17" width="3.140625" style="7" customWidth="1"/>
    <col min="18" max="18" width="20.85546875" style="7" customWidth="1"/>
    <col min="19" max="19" width="16.85546875" style="7" bestFit="1" customWidth="1"/>
    <col min="20" max="21" width="8.85546875" style="7" customWidth="1"/>
    <col min="22" max="22" width="9.42578125" style="7" customWidth="1"/>
    <col min="23" max="24" width="8.85546875" style="7" customWidth="1"/>
    <col min="25" max="16384" width="9.140625" style="7"/>
  </cols>
  <sheetData>
    <row r="2" spans="2:24" ht="14.25">
      <c r="B2" s="232" t="s">
        <v>135</v>
      </c>
      <c r="C2" s="232"/>
      <c r="D2" s="232"/>
      <c r="E2" s="232"/>
      <c r="F2" s="232"/>
      <c r="G2" s="232"/>
      <c r="H2" s="232"/>
      <c r="I2" s="95"/>
      <c r="J2" s="233" t="s">
        <v>138</v>
      </c>
      <c r="K2" s="233"/>
      <c r="L2" s="233"/>
      <c r="M2" s="233"/>
      <c r="N2" s="233"/>
      <c r="O2" s="233"/>
      <c r="P2" s="233"/>
      <c r="R2" s="233" t="s">
        <v>137</v>
      </c>
      <c r="S2" s="233"/>
      <c r="T2" s="233"/>
      <c r="U2" s="233"/>
      <c r="V2" s="233"/>
      <c r="W2" s="233"/>
      <c r="X2" s="233"/>
    </row>
    <row r="3" spans="2:24" ht="15" customHeight="1">
      <c r="B3" s="234" t="s">
        <v>49</v>
      </c>
      <c r="C3" s="226" t="s">
        <v>50</v>
      </c>
      <c r="D3" s="226" t="s">
        <v>151</v>
      </c>
      <c r="E3" s="226"/>
      <c r="F3" s="226"/>
      <c r="G3" s="226"/>
      <c r="H3" s="226"/>
      <c r="I3" s="95"/>
      <c r="J3" s="234" t="s">
        <v>51</v>
      </c>
      <c r="K3" s="226" t="s">
        <v>50</v>
      </c>
      <c r="L3" s="226" t="str">
        <f>D3</f>
        <v>January-April</v>
      </c>
      <c r="M3" s="226"/>
      <c r="N3" s="226"/>
      <c r="O3" s="226"/>
      <c r="P3" s="226"/>
      <c r="R3" s="234" t="s">
        <v>42</v>
      </c>
      <c r="S3" s="226" t="s">
        <v>50</v>
      </c>
      <c r="T3" s="226" t="str">
        <f>L3</f>
        <v>January-April</v>
      </c>
      <c r="U3" s="226"/>
      <c r="V3" s="226"/>
      <c r="W3" s="226"/>
      <c r="X3" s="226"/>
    </row>
    <row r="4" spans="2:24" ht="15" customHeight="1">
      <c r="B4" s="234"/>
      <c r="C4" s="226"/>
      <c r="D4" s="96">
        <v>2024</v>
      </c>
      <c r="E4" s="96" t="s">
        <v>52</v>
      </c>
      <c r="F4" s="96">
        <v>2023</v>
      </c>
      <c r="G4" s="96" t="s">
        <v>52</v>
      </c>
      <c r="H4" s="96" t="s">
        <v>53</v>
      </c>
      <c r="I4" s="97"/>
      <c r="J4" s="234"/>
      <c r="K4" s="226"/>
      <c r="L4" s="226">
        <v>2024</v>
      </c>
      <c r="M4" s="226">
        <v>2023</v>
      </c>
      <c r="N4" s="230" t="s">
        <v>54</v>
      </c>
      <c r="O4" s="230" t="s">
        <v>136</v>
      </c>
      <c r="P4" s="230" t="s">
        <v>104</v>
      </c>
      <c r="R4" s="234"/>
      <c r="S4" s="226"/>
      <c r="T4" s="226">
        <v>2024</v>
      </c>
      <c r="U4" s="226">
        <v>2023</v>
      </c>
      <c r="V4" s="230" t="s">
        <v>54</v>
      </c>
      <c r="W4" s="230" t="s">
        <v>136</v>
      </c>
      <c r="X4" s="230" t="s">
        <v>104</v>
      </c>
    </row>
    <row r="5" spans="2:24" ht="12.75" customHeight="1">
      <c r="B5" s="186">
        <v>1</v>
      </c>
      <c r="C5" s="187" t="s">
        <v>25</v>
      </c>
      <c r="D5" s="188">
        <v>2550</v>
      </c>
      <c r="E5" s="98">
        <v>0.18940800713065439</v>
      </c>
      <c r="F5" s="188">
        <v>2176</v>
      </c>
      <c r="G5" s="98">
        <v>0.23245379767118898</v>
      </c>
      <c r="H5" s="98">
        <v>0.171875</v>
      </c>
      <c r="J5" s="234"/>
      <c r="K5" s="226"/>
      <c r="L5" s="226"/>
      <c r="M5" s="226"/>
      <c r="N5" s="231"/>
      <c r="O5" s="231"/>
      <c r="P5" s="231"/>
      <c r="R5" s="234"/>
      <c r="S5" s="226"/>
      <c r="T5" s="226"/>
      <c r="U5" s="226"/>
      <c r="V5" s="231"/>
      <c r="W5" s="231"/>
      <c r="X5" s="231"/>
    </row>
    <row r="6" spans="2:24" ht="15">
      <c r="B6" s="189">
        <v>2</v>
      </c>
      <c r="C6" s="190" t="s">
        <v>0</v>
      </c>
      <c r="D6" s="191">
        <v>1551</v>
      </c>
      <c r="E6" s="100">
        <v>0.11520463492535096</v>
      </c>
      <c r="F6" s="191">
        <v>1272</v>
      </c>
      <c r="G6" s="100">
        <v>0.13588291849161416</v>
      </c>
      <c r="H6" s="100">
        <v>0.21933962264150941</v>
      </c>
      <c r="J6" s="101" t="s">
        <v>68</v>
      </c>
      <c r="K6" s="194" t="s">
        <v>25</v>
      </c>
      <c r="L6" s="200">
        <v>846</v>
      </c>
      <c r="M6" s="200">
        <v>926</v>
      </c>
      <c r="N6" s="102">
        <v>-8.639308855291572E-2</v>
      </c>
      <c r="O6" s="103"/>
      <c r="P6" s="104"/>
      <c r="R6" s="101" t="s">
        <v>43</v>
      </c>
      <c r="S6" s="194" t="s">
        <v>25</v>
      </c>
      <c r="T6" s="200">
        <v>841</v>
      </c>
      <c r="U6" s="200">
        <v>1026</v>
      </c>
      <c r="V6" s="102">
        <v>-0.18031189083820665</v>
      </c>
      <c r="W6" s="103"/>
      <c r="X6" s="104"/>
    </row>
    <row r="7" spans="2:24" ht="15">
      <c r="B7" s="186">
        <v>3</v>
      </c>
      <c r="C7" s="187" t="s">
        <v>24</v>
      </c>
      <c r="D7" s="188">
        <v>1517</v>
      </c>
      <c r="E7" s="98">
        <v>0.11267919483027557</v>
      </c>
      <c r="F7" s="188">
        <v>932</v>
      </c>
      <c r="G7" s="98">
        <v>9.9562012605490871E-2</v>
      </c>
      <c r="H7" s="98">
        <v>0.62768240343347648</v>
      </c>
      <c r="J7" s="101"/>
      <c r="K7" s="195" t="s">
        <v>24</v>
      </c>
      <c r="L7" s="201">
        <v>671</v>
      </c>
      <c r="M7" s="201">
        <v>354</v>
      </c>
      <c r="N7" s="105">
        <v>0.89548022598870047</v>
      </c>
      <c r="O7" s="106"/>
      <c r="P7" s="107"/>
      <c r="R7" s="101"/>
      <c r="S7" s="195" t="s">
        <v>24</v>
      </c>
      <c r="T7" s="201">
        <v>517</v>
      </c>
      <c r="U7" s="201">
        <v>209</v>
      </c>
      <c r="V7" s="105">
        <v>1.4736842105263159</v>
      </c>
      <c r="W7" s="106"/>
      <c r="X7" s="107"/>
    </row>
    <row r="8" spans="2:24" ht="15">
      <c r="B8" s="189">
        <v>4</v>
      </c>
      <c r="C8" s="190" t="s">
        <v>102</v>
      </c>
      <c r="D8" s="191">
        <v>754</v>
      </c>
      <c r="E8" s="100">
        <v>5.6005347990789572E-2</v>
      </c>
      <c r="F8" s="191">
        <v>217</v>
      </c>
      <c r="G8" s="100">
        <v>2.3181284050849269E-2</v>
      </c>
      <c r="H8" s="100">
        <v>2.4746543778801842</v>
      </c>
      <c r="J8" s="101"/>
      <c r="K8" s="194" t="s">
        <v>26</v>
      </c>
      <c r="L8" s="200">
        <v>652</v>
      </c>
      <c r="M8" s="200">
        <v>432</v>
      </c>
      <c r="N8" s="102">
        <v>0.5092592592592593</v>
      </c>
      <c r="O8" s="106"/>
      <c r="P8" s="107"/>
      <c r="R8" s="101"/>
      <c r="S8" s="194" t="s">
        <v>73</v>
      </c>
      <c r="T8" s="200">
        <v>274</v>
      </c>
      <c r="U8" s="200">
        <v>214</v>
      </c>
      <c r="V8" s="102">
        <v>0.28037383177570097</v>
      </c>
      <c r="W8" s="106"/>
      <c r="X8" s="107"/>
    </row>
    <row r="9" spans="2:24">
      <c r="B9" s="186">
        <v>5</v>
      </c>
      <c r="C9" s="187" t="s">
        <v>26</v>
      </c>
      <c r="D9" s="188">
        <v>686</v>
      </c>
      <c r="E9" s="98">
        <v>5.0954467800638788E-2</v>
      </c>
      <c r="F9" s="188">
        <v>461</v>
      </c>
      <c r="G9" s="98">
        <v>4.9246875333831854E-2</v>
      </c>
      <c r="H9" s="98">
        <v>0.48806941431670281</v>
      </c>
      <c r="J9" s="101"/>
      <c r="K9" s="108" t="s">
        <v>100</v>
      </c>
      <c r="L9" s="109">
        <v>2795</v>
      </c>
      <c r="M9" s="109">
        <v>1712</v>
      </c>
      <c r="N9" s="105">
        <v>0.63259345794392519</v>
      </c>
      <c r="O9" s="110"/>
      <c r="P9" s="111"/>
      <c r="R9" s="101"/>
      <c r="S9" s="108" t="s">
        <v>152</v>
      </c>
      <c r="T9" s="109">
        <v>932</v>
      </c>
      <c r="U9" s="109">
        <v>694</v>
      </c>
      <c r="V9" s="105">
        <v>0.34293948126801155</v>
      </c>
      <c r="W9" s="110"/>
      <c r="X9" s="111"/>
    </row>
    <row r="10" spans="2:24">
      <c r="B10" s="189">
        <v>6</v>
      </c>
      <c r="C10" s="190" t="s">
        <v>27</v>
      </c>
      <c r="D10" s="191">
        <v>610</v>
      </c>
      <c r="E10" s="100">
        <v>4.5309366411646734E-2</v>
      </c>
      <c r="F10" s="191">
        <v>405</v>
      </c>
      <c r="G10" s="100">
        <v>4.3264608481999783E-2</v>
      </c>
      <c r="H10" s="100">
        <v>0.50617283950617287</v>
      </c>
      <c r="J10" s="112" t="s">
        <v>68</v>
      </c>
      <c r="K10" s="113"/>
      <c r="L10" s="196">
        <v>4964</v>
      </c>
      <c r="M10" s="196">
        <v>3424</v>
      </c>
      <c r="N10" s="197">
        <v>0.44976635514018692</v>
      </c>
      <c r="O10" s="114">
        <v>0.3687142538810072</v>
      </c>
      <c r="P10" s="114">
        <v>0.36577288751201797</v>
      </c>
      <c r="R10" s="112" t="s">
        <v>58</v>
      </c>
      <c r="S10" s="113"/>
      <c r="T10" s="196">
        <v>2564</v>
      </c>
      <c r="U10" s="196">
        <v>2143</v>
      </c>
      <c r="V10" s="197">
        <v>0.19645356976201578</v>
      </c>
      <c r="W10" s="114">
        <v>0.1904478942286266</v>
      </c>
      <c r="X10" s="114">
        <v>0.22892853327635937</v>
      </c>
    </row>
    <row r="11" spans="2:24" ht="15">
      <c r="B11" s="186">
        <v>7</v>
      </c>
      <c r="C11" s="187" t="s">
        <v>77</v>
      </c>
      <c r="D11" s="188">
        <v>561</v>
      </c>
      <c r="E11" s="98">
        <v>4.1669761568743968E-2</v>
      </c>
      <c r="F11" s="188">
        <v>434</v>
      </c>
      <c r="G11" s="98">
        <v>4.6362568101698538E-2</v>
      </c>
      <c r="H11" s="98">
        <v>0.29262672811059898</v>
      </c>
      <c r="J11" s="101" t="s">
        <v>69</v>
      </c>
      <c r="K11" s="202" t="s">
        <v>41</v>
      </c>
      <c r="L11" s="200">
        <v>52</v>
      </c>
      <c r="M11" s="200"/>
      <c r="N11" s="102"/>
      <c r="O11" s="103"/>
      <c r="P11" s="104"/>
      <c r="R11" s="101" t="s">
        <v>44</v>
      </c>
      <c r="S11" s="202" t="s">
        <v>81</v>
      </c>
      <c r="T11" s="200">
        <v>170</v>
      </c>
      <c r="U11" s="200">
        <v>114</v>
      </c>
      <c r="V11" s="102">
        <v>0.49122807017543857</v>
      </c>
      <c r="W11" s="103"/>
      <c r="X11" s="104"/>
    </row>
    <row r="12" spans="2:24" ht="15">
      <c r="B12" s="189">
        <v>8</v>
      </c>
      <c r="C12" s="190" t="s">
        <v>64</v>
      </c>
      <c r="D12" s="191">
        <v>514</v>
      </c>
      <c r="E12" s="100">
        <v>3.8178712025551509E-2</v>
      </c>
      <c r="F12" s="191">
        <v>259</v>
      </c>
      <c r="G12" s="100">
        <v>2.766798418972332E-2</v>
      </c>
      <c r="H12" s="100">
        <v>0.98455598455598459</v>
      </c>
      <c r="J12" s="101"/>
      <c r="K12" s="203" t="s">
        <v>29</v>
      </c>
      <c r="L12" s="201">
        <v>47</v>
      </c>
      <c r="M12" s="201">
        <v>21</v>
      </c>
      <c r="N12" s="105">
        <v>1.2380952380952381</v>
      </c>
      <c r="O12" s="106"/>
      <c r="P12" s="107"/>
      <c r="R12" s="101"/>
      <c r="S12" s="203" t="s">
        <v>26</v>
      </c>
      <c r="T12" s="201">
        <v>165</v>
      </c>
      <c r="U12" s="201">
        <v>169</v>
      </c>
      <c r="V12" s="105">
        <v>-2.3668639053254448E-2</v>
      </c>
      <c r="W12" s="106"/>
      <c r="X12" s="107"/>
    </row>
    <row r="13" spans="2:24" ht="15">
      <c r="B13" s="186">
        <v>9</v>
      </c>
      <c r="C13" s="187" t="s">
        <v>29</v>
      </c>
      <c r="D13" s="188">
        <v>453</v>
      </c>
      <c r="E13" s="98">
        <v>3.364777538438684E-2</v>
      </c>
      <c r="F13" s="188">
        <v>401</v>
      </c>
      <c r="G13" s="98">
        <v>4.2837303706868925E-2</v>
      </c>
      <c r="H13" s="98">
        <v>0.12967581047381538</v>
      </c>
      <c r="J13" s="101"/>
      <c r="K13" s="202" t="s">
        <v>139</v>
      </c>
      <c r="L13" s="200">
        <v>22</v>
      </c>
      <c r="M13" s="200">
        <v>7</v>
      </c>
      <c r="N13" s="102">
        <v>2.1428571428571428</v>
      </c>
      <c r="O13" s="106"/>
      <c r="P13" s="107"/>
      <c r="R13" s="101"/>
      <c r="S13" s="202" t="s">
        <v>25</v>
      </c>
      <c r="T13" s="200">
        <v>116</v>
      </c>
      <c r="U13" s="200">
        <v>131</v>
      </c>
      <c r="V13" s="102">
        <v>-0.1145038167938931</v>
      </c>
      <c r="W13" s="106"/>
      <c r="X13" s="107"/>
    </row>
    <row r="14" spans="2:24">
      <c r="B14" s="189">
        <v>10</v>
      </c>
      <c r="C14" s="190" t="s">
        <v>28</v>
      </c>
      <c r="D14" s="191">
        <v>450</v>
      </c>
      <c r="E14" s="100">
        <v>3.3424942434821366E-2</v>
      </c>
      <c r="F14" s="191">
        <v>218</v>
      </c>
      <c r="G14" s="100">
        <v>2.3288110244631982E-2</v>
      </c>
      <c r="H14" s="100">
        <v>1.0642201834862384</v>
      </c>
      <c r="J14" s="101"/>
      <c r="K14" s="108" t="s">
        <v>100</v>
      </c>
      <c r="L14" s="109">
        <v>45</v>
      </c>
      <c r="M14" s="109">
        <v>52</v>
      </c>
      <c r="N14" s="105">
        <v>-0.13461538461538458</v>
      </c>
      <c r="O14" s="110"/>
      <c r="P14" s="111"/>
      <c r="R14" s="101"/>
      <c r="S14" s="108" t="s">
        <v>152</v>
      </c>
      <c r="T14" s="109">
        <v>370</v>
      </c>
      <c r="U14" s="109">
        <v>281</v>
      </c>
      <c r="V14" s="105">
        <v>0.31672597864768681</v>
      </c>
      <c r="W14" s="110"/>
      <c r="X14" s="111"/>
    </row>
    <row r="15" spans="2:24">
      <c r="B15" s="227" t="s">
        <v>56</v>
      </c>
      <c r="C15" s="227"/>
      <c r="D15" s="115">
        <v>9646</v>
      </c>
      <c r="E15" s="116">
        <v>0.71648221050285976</v>
      </c>
      <c r="F15" s="115">
        <v>6775</v>
      </c>
      <c r="G15" s="116">
        <v>0.7237474628778976</v>
      </c>
      <c r="H15" s="117">
        <v>0.42376383763837633</v>
      </c>
      <c r="J15" s="112" t="s">
        <v>69</v>
      </c>
      <c r="K15" s="113"/>
      <c r="L15" s="196">
        <v>166</v>
      </c>
      <c r="M15" s="196">
        <v>80</v>
      </c>
      <c r="N15" s="197">
        <v>1.0750000000000002</v>
      </c>
      <c r="O15" s="114">
        <v>1.2330089875956326E-2</v>
      </c>
      <c r="P15" s="114">
        <v>8.5460955026172413E-3</v>
      </c>
      <c r="R15" s="112" t="s">
        <v>59</v>
      </c>
      <c r="S15" s="113"/>
      <c r="T15" s="196">
        <v>821</v>
      </c>
      <c r="U15" s="196">
        <v>695</v>
      </c>
      <c r="V15" s="197">
        <v>0.18129496402877687</v>
      </c>
      <c r="W15" s="114">
        <v>6.0981950531085197E-2</v>
      </c>
      <c r="X15" s="114">
        <v>7.4244204678987291E-2</v>
      </c>
    </row>
    <row r="16" spans="2:24" ht="15">
      <c r="B16" s="227" t="s">
        <v>57</v>
      </c>
      <c r="C16" s="227"/>
      <c r="D16" s="115">
        <v>3817</v>
      </c>
      <c r="E16" s="116">
        <v>0.28351778949714029</v>
      </c>
      <c r="F16" s="115">
        <v>2586</v>
      </c>
      <c r="G16" s="116">
        <v>0.27625253712210235</v>
      </c>
      <c r="H16" s="117">
        <v>0.4760247486465583</v>
      </c>
      <c r="J16" s="101" t="s">
        <v>70</v>
      </c>
      <c r="K16" s="194" t="s">
        <v>25</v>
      </c>
      <c r="L16" s="200">
        <v>727</v>
      </c>
      <c r="M16" s="200">
        <v>422</v>
      </c>
      <c r="N16" s="102">
        <v>0.72274881516587675</v>
      </c>
      <c r="O16" s="103"/>
      <c r="P16" s="104"/>
      <c r="R16" s="101" t="s">
        <v>48</v>
      </c>
      <c r="S16" s="202" t="s">
        <v>25</v>
      </c>
      <c r="T16" s="200">
        <v>212</v>
      </c>
      <c r="U16" s="200">
        <v>72</v>
      </c>
      <c r="V16" s="102">
        <v>1.9444444444444446</v>
      </c>
      <c r="W16" s="103"/>
      <c r="X16" s="104"/>
    </row>
    <row r="17" spans="2:24" ht="15">
      <c r="B17" s="228" t="s">
        <v>55</v>
      </c>
      <c r="C17" s="228"/>
      <c r="D17" s="192">
        <v>13463</v>
      </c>
      <c r="E17" s="118">
        <v>1</v>
      </c>
      <c r="F17" s="192">
        <v>9361</v>
      </c>
      <c r="G17" s="118">
        <v>0.99999999999999878</v>
      </c>
      <c r="H17" s="193">
        <v>0.43820104689669903</v>
      </c>
      <c r="J17" s="101"/>
      <c r="K17" s="195" t="s">
        <v>29</v>
      </c>
      <c r="L17" s="201">
        <v>170</v>
      </c>
      <c r="M17" s="201">
        <v>188</v>
      </c>
      <c r="N17" s="105">
        <v>-9.5744680851063801E-2</v>
      </c>
      <c r="O17" s="106"/>
      <c r="P17" s="107"/>
      <c r="R17" s="101"/>
      <c r="S17" s="203" t="s">
        <v>29</v>
      </c>
      <c r="T17" s="201">
        <v>168</v>
      </c>
      <c r="U17" s="201">
        <v>161</v>
      </c>
      <c r="V17" s="105">
        <v>4.3478260869565188E-2</v>
      </c>
      <c r="W17" s="106"/>
      <c r="X17" s="107"/>
    </row>
    <row r="18" spans="2:24" ht="15">
      <c r="B18" s="229" t="s">
        <v>66</v>
      </c>
      <c r="C18" s="229"/>
      <c r="D18" s="229"/>
      <c r="E18" s="229"/>
      <c r="F18" s="229"/>
      <c r="G18" s="229"/>
      <c r="H18" s="229"/>
      <c r="J18" s="101"/>
      <c r="K18" s="194" t="s">
        <v>24</v>
      </c>
      <c r="L18" s="200">
        <v>134</v>
      </c>
      <c r="M18" s="200">
        <v>49</v>
      </c>
      <c r="N18" s="102">
        <v>1.7346938775510203</v>
      </c>
      <c r="O18" s="106"/>
      <c r="P18" s="107"/>
      <c r="R18" s="101"/>
      <c r="S18" s="202" t="s">
        <v>139</v>
      </c>
      <c r="T18" s="200">
        <v>82</v>
      </c>
      <c r="U18" s="200">
        <v>68</v>
      </c>
      <c r="V18" s="102">
        <v>0.20588235294117641</v>
      </c>
      <c r="W18" s="106"/>
      <c r="X18" s="107"/>
    </row>
    <row r="19" spans="2:24">
      <c r="B19" s="225" t="s">
        <v>39</v>
      </c>
      <c r="C19" s="225"/>
      <c r="D19" s="225"/>
      <c r="E19" s="225"/>
      <c r="F19" s="225"/>
      <c r="G19" s="225"/>
      <c r="H19" s="225"/>
      <c r="J19" s="101"/>
      <c r="K19" s="108" t="s">
        <v>100</v>
      </c>
      <c r="L19" s="109">
        <v>878</v>
      </c>
      <c r="M19" s="109">
        <v>601</v>
      </c>
      <c r="N19" s="105">
        <v>0.4608985024958403</v>
      </c>
      <c r="O19" s="110"/>
      <c r="P19" s="111"/>
      <c r="R19" s="101"/>
      <c r="S19" s="108" t="s">
        <v>152</v>
      </c>
      <c r="T19" s="109">
        <v>347</v>
      </c>
      <c r="U19" s="109">
        <v>223</v>
      </c>
      <c r="V19" s="105">
        <v>0.55605381165919288</v>
      </c>
      <c r="W19" s="110"/>
      <c r="X19" s="111"/>
    </row>
    <row r="20" spans="2:24">
      <c r="B20" s="225"/>
      <c r="C20" s="225"/>
      <c r="D20" s="225"/>
      <c r="E20" s="225"/>
      <c r="F20" s="225"/>
      <c r="G20" s="225"/>
      <c r="H20" s="225"/>
      <c r="J20" s="112" t="s">
        <v>70</v>
      </c>
      <c r="K20" s="113"/>
      <c r="L20" s="196">
        <v>1909</v>
      </c>
      <c r="M20" s="196">
        <v>1260</v>
      </c>
      <c r="N20" s="197">
        <v>0.51507936507936503</v>
      </c>
      <c r="O20" s="114">
        <v>0.14179603357349774</v>
      </c>
      <c r="P20" s="114">
        <v>0.13460100416622156</v>
      </c>
      <c r="R20" s="112" t="s">
        <v>63</v>
      </c>
      <c r="S20" s="112"/>
      <c r="T20" s="196">
        <v>809</v>
      </c>
      <c r="U20" s="196">
        <v>524</v>
      </c>
      <c r="V20" s="197">
        <v>0.54389312977099236</v>
      </c>
      <c r="W20" s="114">
        <v>6.0090618732823294E-2</v>
      </c>
      <c r="X20" s="114">
        <v>5.5976925542142932E-2</v>
      </c>
    </row>
    <row r="21" spans="2:24" ht="12.75" customHeight="1">
      <c r="J21" s="101" t="s">
        <v>71</v>
      </c>
      <c r="K21" s="202" t="s">
        <v>102</v>
      </c>
      <c r="L21" s="200">
        <v>536</v>
      </c>
      <c r="M21" s="200"/>
      <c r="N21" s="102"/>
      <c r="O21" s="103"/>
      <c r="P21" s="104"/>
      <c r="R21" s="101" t="s">
        <v>140</v>
      </c>
      <c r="S21" s="202" t="s">
        <v>0</v>
      </c>
      <c r="T21" s="200">
        <v>896</v>
      </c>
      <c r="U21" s="200">
        <v>647</v>
      </c>
      <c r="V21" s="102">
        <v>0.38485316846986084</v>
      </c>
      <c r="W21" s="103"/>
      <c r="X21" s="104"/>
    </row>
    <row r="22" spans="2:24" ht="15">
      <c r="J22" s="101"/>
      <c r="K22" s="203" t="s">
        <v>24</v>
      </c>
      <c r="L22" s="201">
        <v>454</v>
      </c>
      <c r="M22" s="201">
        <v>331</v>
      </c>
      <c r="N22" s="105">
        <v>0.3716012084592144</v>
      </c>
      <c r="O22" s="106"/>
      <c r="P22" s="107"/>
      <c r="R22" s="101"/>
      <c r="S22" s="203" t="s">
        <v>25</v>
      </c>
      <c r="T22" s="201">
        <v>604</v>
      </c>
      <c r="U22" s="201">
        <v>391</v>
      </c>
      <c r="V22" s="105">
        <v>0.54475703324808178</v>
      </c>
      <c r="W22" s="106"/>
      <c r="X22" s="107"/>
    </row>
    <row r="23" spans="2:24" ht="15">
      <c r="B23" s="119"/>
      <c r="C23" s="119"/>
      <c r="D23" s="119"/>
      <c r="E23" s="119"/>
      <c r="F23" s="119"/>
      <c r="G23" s="119"/>
      <c r="H23" s="119"/>
      <c r="J23" s="101"/>
      <c r="K23" s="202" t="s">
        <v>25</v>
      </c>
      <c r="L23" s="200">
        <v>280</v>
      </c>
      <c r="M23" s="200">
        <v>366</v>
      </c>
      <c r="N23" s="102">
        <v>-0.23497267759562845</v>
      </c>
      <c r="O23" s="106"/>
      <c r="P23" s="107"/>
      <c r="R23" s="101"/>
      <c r="S23" s="202" t="s">
        <v>102</v>
      </c>
      <c r="T23" s="200">
        <v>582</v>
      </c>
      <c r="U23" s="200">
        <v>61</v>
      </c>
      <c r="V23" s="102">
        <v>8.5409836065573774</v>
      </c>
      <c r="W23" s="106"/>
      <c r="X23" s="107"/>
    </row>
    <row r="24" spans="2:24">
      <c r="B24" s="119"/>
      <c r="C24" s="119"/>
      <c r="D24" s="119"/>
      <c r="E24" s="119"/>
      <c r="F24" s="119"/>
      <c r="G24" s="119"/>
      <c r="H24" s="119"/>
      <c r="J24" s="101"/>
      <c r="K24" s="108" t="s">
        <v>100</v>
      </c>
      <c r="L24" s="109">
        <v>638</v>
      </c>
      <c r="M24" s="109">
        <v>570</v>
      </c>
      <c r="N24" s="105">
        <v>0.11929824561403501</v>
      </c>
      <c r="O24" s="110"/>
      <c r="P24" s="111"/>
      <c r="R24" s="101"/>
      <c r="S24" s="108" t="s">
        <v>152</v>
      </c>
      <c r="T24" s="109">
        <v>1444</v>
      </c>
      <c r="U24" s="109">
        <v>1023</v>
      </c>
      <c r="V24" s="105">
        <v>0.41153470185728258</v>
      </c>
      <c r="W24" s="110"/>
      <c r="X24" s="111"/>
    </row>
    <row r="25" spans="2:24">
      <c r="B25" s="119"/>
      <c r="C25" s="119"/>
      <c r="D25" s="119"/>
      <c r="E25" s="119"/>
      <c r="F25" s="119"/>
      <c r="G25" s="119"/>
      <c r="H25" s="119"/>
      <c r="J25" s="112" t="s">
        <v>71</v>
      </c>
      <c r="K25" s="113"/>
      <c r="L25" s="196">
        <v>1908</v>
      </c>
      <c r="M25" s="196">
        <v>1267</v>
      </c>
      <c r="N25" s="197">
        <v>0.50591949486977117</v>
      </c>
      <c r="O25" s="114">
        <v>0.14172175592364258</v>
      </c>
      <c r="P25" s="114">
        <v>0.13534878752270058</v>
      </c>
      <c r="R25" s="112" t="s">
        <v>141</v>
      </c>
      <c r="S25" s="113"/>
      <c r="T25" s="196">
        <v>3526</v>
      </c>
      <c r="U25" s="196">
        <v>2122</v>
      </c>
      <c r="V25" s="197">
        <v>0.66163996229971733</v>
      </c>
      <c r="W25" s="114">
        <v>0.26190299338928918</v>
      </c>
      <c r="X25" s="114">
        <v>0.22668518320692232</v>
      </c>
    </row>
    <row r="26" spans="2:24" ht="15">
      <c r="B26" s="119"/>
      <c r="C26" s="119"/>
      <c r="D26" s="119"/>
      <c r="E26" s="119"/>
      <c r="F26" s="119"/>
      <c r="G26" s="119"/>
      <c r="H26" s="119"/>
      <c r="J26" s="101" t="s">
        <v>79</v>
      </c>
      <c r="K26" s="194" t="s">
        <v>0</v>
      </c>
      <c r="L26" s="200">
        <v>544</v>
      </c>
      <c r="M26" s="200">
        <v>356</v>
      </c>
      <c r="N26" s="102">
        <v>0.5280898876404494</v>
      </c>
      <c r="O26" s="103"/>
      <c r="P26" s="104"/>
      <c r="R26" s="101" t="s">
        <v>45</v>
      </c>
      <c r="S26" s="202" t="s">
        <v>24</v>
      </c>
      <c r="T26" s="200">
        <v>567</v>
      </c>
      <c r="U26" s="200">
        <v>361</v>
      </c>
      <c r="V26" s="102">
        <v>0.57063711911357351</v>
      </c>
      <c r="W26" s="103"/>
      <c r="X26" s="104"/>
    </row>
    <row r="27" spans="2:24" ht="15">
      <c r="B27" s="119"/>
      <c r="C27" s="119"/>
      <c r="D27" s="119"/>
      <c r="E27" s="119"/>
      <c r="F27" s="119"/>
      <c r="G27" s="119"/>
      <c r="H27" s="119"/>
      <c r="J27" s="101"/>
      <c r="K27" s="195" t="s">
        <v>25</v>
      </c>
      <c r="L27" s="201">
        <v>268</v>
      </c>
      <c r="M27" s="201">
        <v>113</v>
      </c>
      <c r="N27" s="105">
        <v>1.3716814159292037</v>
      </c>
      <c r="O27" s="106"/>
      <c r="P27" s="107"/>
      <c r="R27" s="101"/>
      <c r="S27" s="203" t="s">
        <v>25</v>
      </c>
      <c r="T27" s="201">
        <v>518</v>
      </c>
      <c r="U27" s="201">
        <v>366</v>
      </c>
      <c r="V27" s="105">
        <v>0.41530054644808745</v>
      </c>
      <c r="W27" s="106"/>
      <c r="X27" s="107"/>
    </row>
    <row r="28" spans="2:24" ht="15">
      <c r="B28" s="119"/>
      <c r="C28" s="119"/>
      <c r="D28" s="119"/>
      <c r="E28" s="119"/>
      <c r="F28" s="119"/>
      <c r="G28" s="119"/>
      <c r="H28" s="119"/>
      <c r="J28" s="101"/>
      <c r="K28" s="194" t="s">
        <v>77</v>
      </c>
      <c r="L28" s="200">
        <v>257</v>
      </c>
      <c r="M28" s="200">
        <v>205</v>
      </c>
      <c r="N28" s="102">
        <v>0.25365853658536586</v>
      </c>
      <c r="O28" s="106"/>
      <c r="P28" s="107"/>
      <c r="R28" s="101"/>
      <c r="S28" s="202" t="s">
        <v>147</v>
      </c>
      <c r="T28" s="200">
        <v>372</v>
      </c>
      <c r="U28" s="200">
        <v>198</v>
      </c>
      <c r="V28" s="102">
        <v>0.8787878787878789</v>
      </c>
      <c r="W28" s="106"/>
      <c r="X28" s="107"/>
    </row>
    <row r="29" spans="2:24" ht="12.75" customHeight="1">
      <c r="B29" s="119"/>
      <c r="C29" s="119"/>
      <c r="D29" s="119"/>
      <c r="E29" s="119"/>
      <c r="F29" s="119"/>
      <c r="G29" s="119"/>
      <c r="H29" s="119"/>
      <c r="I29" s="120"/>
      <c r="J29" s="101"/>
      <c r="K29" s="108" t="s">
        <v>100</v>
      </c>
      <c r="L29" s="109">
        <v>940</v>
      </c>
      <c r="M29" s="109">
        <v>610</v>
      </c>
      <c r="N29" s="105">
        <v>0.54098360655737698</v>
      </c>
      <c r="O29" s="110"/>
      <c r="P29" s="111"/>
      <c r="R29" s="101"/>
      <c r="S29" s="108" t="s">
        <v>152</v>
      </c>
      <c r="T29" s="109">
        <v>2272</v>
      </c>
      <c r="U29" s="109">
        <v>1654</v>
      </c>
      <c r="V29" s="105">
        <v>0.37363966142684402</v>
      </c>
      <c r="W29" s="110"/>
      <c r="X29" s="111"/>
    </row>
    <row r="30" spans="2:24">
      <c r="B30" s="119"/>
      <c r="C30" s="119"/>
      <c r="D30" s="119"/>
      <c r="E30" s="119"/>
      <c r="F30" s="119"/>
      <c r="G30" s="119"/>
      <c r="H30" s="119"/>
      <c r="J30" s="112" t="s">
        <v>79</v>
      </c>
      <c r="K30" s="112"/>
      <c r="L30" s="196">
        <v>2009</v>
      </c>
      <c r="M30" s="196">
        <v>1284</v>
      </c>
      <c r="N30" s="197">
        <v>0.56464174454828653</v>
      </c>
      <c r="O30" s="114">
        <v>0.1492237985590136</v>
      </c>
      <c r="P30" s="114">
        <v>0.13716483281700673</v>
      </c>
      <c r="R30" s="112" t="s">
        <v>60</v>
      </c>
      <c r="S30" s="113"/>
      <c r="T30" s="196">
        <v>3729</v>
      </c>
      <c r="U30" s="196">
        <v>2579</v>
      </c>
      <c r="V30" s="197">
        <v>0.44590926715781309</v>
      </c>
      <c r="W30" s="114">
        <v>0.27698135630988635</v>
      </c>
      <c r="X30" s="114">
        <v>0.27550475376562333</v>
      </c>
    </row>
    <row r="31" spans="2:24" ht="15">
      <c r="B31" s="119"/>
      <c r="C31" s="119"/>
      <c r="D31" s="119"/>
      <c r="E31" s="119"/>
      <c r="F31" s="119"/>
      <c r="G31" s="119"/>
      <c r="H31" s="119"/>
      <c r="J31" s="101" t="s">
        <v>78</v>
      </c>
      <c r="K31" s="194" t="s">
        <v>0</v>
      </c>
      <c r="L31" s="200">
        <v>897</v>
      </c>
      <c r="M31" s="200">
        <v>783</v>
      </c>
      <c r="N31" s="102">
        <v>0.14559386973180066</v>
      </c>
      <c r="O31" s="103"/>
      <c r="P31" s="104"/>
      <c r="R31" s="101" t="s">
        <v>46</v>
      </c>
      <c r="S31" s="202" t="s">
        <v>25</v>
      </c>
      <c r="T31" s="200">
        <v>108</v>
      </c>
      <c r="U31" s="200">
        <v>78</v>
      </c>
      <c r="V31" s="102">
        <v>0.38461538461538458</v>
      </c>
      <c r="W31" s="103"/>
      <c r="X31" s="104"/>
    </row>
    <row r="32" spans="2:24" ht="15">
      <c r="B32" s="119"/>
      <c r="C32" s="119"/>
      <c r="D32" s="119"/>
      <c r="E32" s="119"/>
      <c r="F32" s="119"/>
      <c r="G32" s="119"/>
      <c r="H32" s="119"/>
      <c r="J32" s="101"/>
      <c r="K32" s="195" t="s">
        <v>25</v>
      </c>
      <c r="L32" s="201">
        <v>428</v>
      </c>
      <c r="M32" s="201">
        <v>349</v>
      </c>
      <c r="N32" s="105">
        <v>0.22636103151862463</v>
      </c>
      <c r="O32" s="106"/>
      <c r="P32" s="107"/>
      <c r="R32" s="101"/>
      <c r="S32" s="203" t="s">
        <v>0</v>
      </c>
      <c r="T32" s="201">
        <v>95</v>
      </c>
      <c r="U32" s="201">
        <v>59</v>
      </c>
      <c r="V32" s="105">
        <v>0.61016949152542366</v>
      </c>
      <c r="W32" s="106"/>
      <c r="X32" s="107"/>
    </row>
    <row r="33" spans="2:24" ht="15">
      <c r="B33" s="119"/>
      <c r="C33" s="119"/>
      <c r="D33" s="119"/>
      <c r="E33" s="119"/>
      <c r="F33" s="119"/>
      <c r="G33" s="119"/>
      <c r="H33" s="119"/>
      <c r="J33" s="101"/>
      <c r="K33" s="194" t="s">
        <v>81</v>
      </c>
      <c r="L33" s="200">
        <v>277</v>
      </c>
      <c r="M33" s="200">
        <v>189</v>
      </c>
      <c r="N33" s="102">
        <v>0.46560846560846558</v>
      </c>
      <c r="O33" s="106"/>
      <c r="P33" s="107"/>
      <c r="R33" s="101"/>
      <c r="S33" s="202" t="s">
        <v>28</v>
      </c>
      <c r="T33" s="200">
        <v>80</v>
      </c>
      <c r="U33" s="200">
        <v>22</v>
      </c>
      <c r="V33" s="102">
        <v>2.6363636363636362</v>
      </c>
      <c r="W33" s="106"/>
      <c r="X33" s="107"/>
    </row>
    <row r="34" spans="2:24">
      <c r="B34" s="119"/>
      <c r="C34" s="119"/>
      <c r="D34" s="119"/>
      <c r="E34" s="119"/>
      <c r="F34" s="119"/>
      <c r="G34" s="119"/>
      <c r="H34" s="119"/>
      <c r="J34" s="101"/>
      <c r="K34" s="108" t="s">
        <v>100</v>
      </c>
      <c r="L34" s="109">
        <v>768</v>
      </c>
      <c r="M34" s="109">
        <v>573</v>
      </c>
      <c r="N34" s="105">
        <v>0.34031413612565453</v>
      </c>
      <c r="O34" s="110"/>
      <c r="P34" s="111"/>
      <c r="R34" s="101"/>
      <c r="S34" s="108" t="s">
        <v>152</v>
      </c>
      <c r="T34" s="109">
        <v>206</v>
      </c>
      <c r="U34" s="109">
        <v>175</v>
      </c>
      <c r="V34" s="105">
        <v>0.17714285714285705</v>
      </c>
      <c r="W34" s="110"/>
      <c r="X34" s="111"/>
    </row>
    <row r="35" spans="2:24">
      <c r="B35" s="119"/>
      <c r="C35" s="119"/>
      <c r="D35" s="119"/>
      <c r="E35" s="119"/>
      <c r="F35" s="119"/>
      <c r="G35" s="119"/>
      <c r="H35" s="119"/>
      <c r="J35" s="112" t="s">
        <v>80</v>
      </c>
      <c r="K35" s="112"/>
      <c r="L35" s="196">
        <v>2370</v>
      </c>
      <c r="M35" s="196">
        <v>1894</v>
      </c>
      <c r="N35" s="197">
        <v>0.25131995776135163</v>
      </c>
      <c r="O35" s="114">
        <v>0.17603803015672584</v>
      </c>
      <c r="P35" s="114">
        <v>0.20232881102446321</v>
      </c>
      <c r="R35" s="112" t="s">
        <v>61</v>
      </c>
      <c r="S35" s="113"/>
      <c r="T35" s="196">
        <v>489</v>
      </c>
      <c r="U35" s="196">
        <v>334</v>
      </c>
      <c r="V35" s="197">
        <v>0.46407185628742509</v>
      </c>
      <c r="W35" s="114">
        <v>3.6321770779172549E-2</v>
      </c>
      <c r="X35" s="114">
        <v>3.5679948723426981E-2</v>
      </c>
    </row>
    <row r="36" spans="2:24" ht="15">
      <c r="B36" s="119"/>
      <c r="C36" s="119"/>
      <c r="D36" s="119"/>
      <c r="E36" s="119"/>
      <c r="F36" s="119"/>
      <c r="G36" s="119"/>
      <c r="H36" s="119"/>
      <c r="J36" s="101" t="s">
        <v>67</v>
      </c>
      <c r="K36" s="194" t="s">
        <v>99</v>
      </c>
      <c r="L36" s="200">
        <v>43</v>
      </c>
      <c r="M36" s="200">
        <v>28</v>
      </c>
      <c r="N36" s="102">
        <v>0.53571428571428581</v>
      </c>
      <c r="O36" s="103"/>
      <c r="P36" s="104"/>
      <c r="R36" s="101" t="s">
        <v>75</v>
      </c>
      <c r="S36" s="202" t="s">
        <v>27</v>
      </c>
      <c r="T36" s="200">
        <v>62</v>
      </c>
      <c r="U36" s="200">
        <v>35</v>
      </c>
      <c r="V36" s="102">
        <v>0.77142857142857135</v>
      </c>
      <c r="W36" s="103"/>
      <c r="X36" s="104"/>
    </row>
    <row r="37" spans="2:24" ht="12.75" customHeight="1">
      <c r="B37" s="119"/>
      <c r="C37" s="119"/>
      <c r="D37" s="119"/>
      <c r="E37" s="119"/>
      <c r="F37" s="119"/>
      <c r="G37" s="119"/>
      <c r="H37" s="119"/>
      <c r="J37" s="101"/>
      <c r="K37" s="195" t="s">
        <v>0</v>
      </c>
      <c r="L37" s="201">
        <v>28</v>
      </c>
      <c r="M37" s="201">
        <v>26</v>
      </c>
      <c r="N37" s="105">
        <v>7.6923076923076872E-2</v>
      </c>
      <c r="O37" s="106"/>
      <c r="P37" s="107"/>
      <c r="R37" s="101"/>
      <c r="S37" s="203" t="s">
        <v>28</v>
      </c>
      <c r="T37" s="201">
        <v>40</v>
      </c>
      <c r="U37" s="201">
        <v>27</v>
      </c>
      <c r="V37" s="105">
        <v>0.4814814814814814</v>
      </c>
      <c r="W37" s="106"/>
      <c r="X37" s="107"/>
    </row>
    <row r="38" spans="2:24" ht="12.75" customHeight="1">
      <c r="B38" s="119"/>
      <c r="C38" s="119"/>
      <c r="D38" s="119"/>
      <c r="E38" s="119"/>
      <c r="F38" s="119"/>
      <c r="G38" s="119"/>
      <c r="H38" s="119"/>
      <c r="J38" s="101"/>
      <c r="K38" s="194" t="s">
        <v>103</v>
      </c>
      <c r="L38" s="200">
        <v>11</v>
      </c>
      <c r="M38" s="200">
        <v>15</v>
      </c>
      <c r="N38" s="102">
        <v>-0.26666666666666672</v>
      </c>
      <c r="O38" s="106"/>
      <c r="P38" s="107"/>
      <c r="R38" s="101"/>
      <c r="S38" s="202" t="s">
        <v>0</v>
      </c>
      <c r="T38" s="200">
        <v>16</v>
      </c>
      <c r="U38" s="200">
        <v>21</v>
      </c>
      <c r="V38" s="102">
        <v>-0.23809523809523814</v>
      </c>
      <c r="W38" s="106"/>
      <c r="X38" s="107"/>
    </row>
    <row r="39" spans="2:24" ht="12.75" customHeight="1">
      <c r="B39" s="119"/>
      <c r="C39" s="119"/>
      <c r="D39" s="119"/>
      <c r="E39" s="119"/>
      <c r="F39" s="119"/>
      <c r="G39" s="119"/>
      <c r="H39" s="119"/>
      <c r="J39" s="101"/>
      <c r="K39" s="108" t="s">
        <v>100</v>
      </c>
      <c r="L39" s="109">
        <v>55</v>
      </c>
      <c r="M39" s="109">
        <v>83</v>
      </c>
      <c r="N39" s="105">
        <v>-0.33734939759036142</v>
      </c>
      <c r="O39" s="110"/>
      <c r="P39" s="111"/>
      <c r="R39" s="101"/>
      <c r="S39" s="108" t="s">
        <v>152</v>
      </c>
      <c r="T39" s="109">
        <v>11</v>
      </c>
      <c r="U39" s="109">
        <v>2</v>
      </c>
      <c r="V39" s="102">
        <v>4.5</v>
      </c>
      <c r="W39" s="110"/>
      <c r="X39" s="111"/>
    </row>
    <row r="40" spans="2:24" ht="12.75" customHeight="1">
      <c r="B40" s="119"/>
      <c r="C40" s="119"/>
      <c r="D40" s="119"/>
      <c r="E40" s="119"/>
      <c r="F40" s="119"/>
      <c r="G40" s="119"/>
      <c r="H40" s="119"/>
      <c r="J40" s="172" t="s">
        <v>67</v>
      </c>
      <c r="K40" s="173"/>
      <c r="L40" s="196">
        <v>137</v>
      </c>
      <c r="M40" s="196">
        <v>152</v>
      </c>
      <c r="N40" s="197">
        <v>-9.8684210526315819E-2</v>
      </c>
      <c r="O40" s="114">
        <v>1.0176038030156726E-2</v>
      </c>
      <c r="P40" s="114">
        <v>1.6237581454972758E-2</v>
      </c>
      <c r="R40" s="112" t="s">
        <v>76</v>
      </c>
      <c r="S40" s="113"/>
      <c r="T40" s="196">
        <v>129</v>
      </c>
      <c r="U40" s="196">
        <v>85</v>
      </c>
      <c r="V40" s="197">
        <v>0.51764705882352935</v>
      </c>
      <c r="W40" s="114">
        <v>9.5818168313154574E-3</v>
      </c>
      <c r="X40" s="114">
        <v>9.0802264715308199E-3</v>
      </c>
    </row>
    <row r="41" spans="2:24" ht="15">
      <c r="B41" s="119"/>
      <c r="C41" s="119"/>
      <c r="D41" s="119"/>
      <c r="E41" s="119"/>
      <c r="F41" s="119"/>
      <c r="G41" s="119"/>
      <c r="H41" s="119"/>
      <c r="J41" s="121" t="s">
        <v>82</v>
      </c>
      <c r="K41" s="121"/>
      <c r="L41" s="198">
        <v>0</v>
      </c>
      <c r="M41" s="198">
        <v>0</v>
      </c>
      <c r="N41" s="199"/>
      <c r="O41" s="122">
        <v>0</v>
      </c>
      <c r="P41" s="122">
        <v>0</v>
      </c>
      <c r="R41" s="101" t="s">
        <v>47</v>
      </c>
      <c r="S41" s="202" t="s">
        <v>0</v>
      </c>
      <c r="T41" s="204">
        <v>232</v>
      </c>
      <c r="U41" s="204">
        <v>235</v>
      </c>
      <c r="V41" s="102">
        <v>-1.2765957446808529E-2</v>
      </c>
      <c r="W41" s="103"/>
      <c r="X41" s="104"/>
    </row>
    <row r="42" spans="2:24" ht="15">
      <c r="B42" s="119"/>
      <c r="C42" s="119"/>
      <c r="D42" s="119"/>
      <c r="E42" s="119"/>
      <c r="F42" s="119"/>
      <c r="G42" s="119"/>
      <c r="H42" s="119"/>
      <c r="J42" s="224" t="s">
        <v>55</v>
      </c>
      <c r="K42" s="224"/>
      <c r="L42" s="192">
        <v>13463</v>
      </c>
      <c r="M42" s="192">
        <v>9361</v>
      </c>
      <c r="N42" s="122">
        <v>0.43820104689669903</v>
      </c>
      <c r="O42" s="123">
        <v>1</v>
      </c>
      <c r="P42" s="123">
        <v>1</v>
      </c>
      <c r="R42" s="101"/>
      <c r="S42" s="203" t="s">
        <v>24</v>
      </c>
      <c r="T42" s="205">
        <v>171</v>
      </c>
      <c r="U42" s="205">
        <v>140</v>
      </c>
      <c r="V42" s="105">
        <v>0.22142857142857153</v>
      </c>
      <c r="W42" s="106"/>
      <c r="X42" s="107"/>
    </row>
    <row r="43" spans="2:24" ht="15">
      <c r="B43" s="119"/>
      <c r="C43" s="119"/>
      <c r="D43" s="119"/>
      <c r="E43" s="119"/>
      <c r="F43" s="119"/>
      <c r="G43" s="119"/>
      <c r="H43" s="119"/>
      <c r="R43" s="101"/>
      <c r="S43" s="202" t="s">
        <v>64</v>
      </c>
      <c r="T43" s="204">
        <v>167</v>
      </c>
      <c r="U43" s="204">
        <v>60</v>
      </c>
      <c r="V43" s="102">
        <v>1.7833333333333332</v>
      </c>
      <c r="W43" s="106"/>
      <c r="X43" s="107"/>
    </row>
    <row r="44" spans="2:24">
      <c r="B44" s="119"/>
      <c r="C44" s="119"/>
      <c r="D44" s="119"/>
      <c r="E44" s="119"/>
      <c r="F44" s="119"/>
      <c r="G44" s="119"/>
      <c r="H44" s="119"/>
      <c r="R44" s="101"/>
      <c r="S44" s="108" t="s">
        <v>152</v>
      </c>
      <c r="T44" s="109">
        <v>649</v>
      </c>
      <c r="U44" s="109">
        <v>391</v>
      </c>
      <c r="V44" s="105">
        <v>0.65984654731457804</v>
      </c>
      <c r="W44" s="110"/>
      <c r="X44" s="111"/>
    </row>
    <row r="45" spans="2:24">
      <c r="B45" s="119"/>
      <c r="C45" s="119"/>
      <c r="D45" s="119"/>
      <c r="E45" s="119"/>
      <c r="F45" s="119"/>
      <c r="G45" s="119"/>
      <c r="H45" s="119"/>
      <c r="R45" s="112" t="s">
        <v>62</v>
      </c>
      <c r="S45" s="113"/>
      <c r="T45" s="196">
        <v>1219</v>
      </c>
      <c r="U45" s="196">
        <v>826</v>
      </c>
      <c r="V45" s="197">
        <v>0.47578692493946728</v>
      </c>
      <c r="W45" s="114">
        <v>9.0544455173438315E-2</v>
      </c>
      <c r="X45" s="114">
        <v>8.8238436064523015E-2</v>
      </c>
    </row>
    <row r="46" spans="2:24">
      <c r="B46" s="119"/>
      <c r="C46" s="119"/>
      <c r="D46" s="119"/>
      <c r="E46" s="119"/>
      <c r="F46" s="119"/>
      <c r="G46" s="119"/>
      <c r="H46" s="119"/>
      <c r="R46" s="121" t="s">
        <v>145</v>
      </c>
      <c r="S46" s="121"/>
      <c r="T46" s="198">
        <v>177</v>
      </c>
      <c r="U46" s="198">
        <v>53</v>
      </c>
      <c r="V46" s="199">
        <v>2.3396226415094339</v>
      </c>
      <c r="W46" s="122">
        <v>1.3147144024363068E-2</v>
      </c>
      <c r="X46" s="122">
        <v>5.6617882704839226E-3</v>
      </c>
    </row>
    <row r="47" spans="2:24">
      <c r="B47" s="119"/>
      <c r="C47" s="119"/>
      <c r="D47" s="119"/>
      <c r="E47" s="119"/>
      <c r="F47" s="119"/>
      <c r="G47" s="119"/>
      <c r="H47" s="119"/>
      <c r="R47" s="224" t="s">
        <v>55</v>
      </c>
      <c r="S47" s="224"/>
      <c r="T47" s="192">
        <v>13463</v>
      </c>
      <c r="U47" s="192">
        <v>9361</v>
      </c>
      <c r="V47" s="199">
        <v>0.43820104689669903</v>
      </c>
      <c r="W47" s="123">
        <v>1</v>
      </c>
      <c r="X47" s="123">
        <v>1</v>
      </c>
    </row>
    <row r="48" spans="2:24">
      <c r="B48" s="119"/>
      <c r="C48" s="119"/>
      <c r="D48" s="119"/>
      <c r="E48" s="119"/>
      <c r="F48" s="119"/>
      <c r="G48" s="119"/>
      <c r="H48" s="119"/>
    </row>
    <row r="49" spans="2:16">
      <c r="B49" s="119"/>
      <c r="C49" s="119"/>
      <c r="D49" s="119"/>
      <c r="E49" s="119"/>
      <c r="F49" s="119"/>
      <c r="G49" s="119"/>
      <c r="H49" s="119"/>
    </row>
    <row r="50" spans="2:16">
      <c r="B50" s="119"/>
      <c r="C50" s="119"/>
      <c r="D50" s="119"/>
      <c r="E50" s="119"/>
      <c r="F50" s="119"/>
      <c r="G50" s="119"/>
      <c r="H50" s="119"/>
    </row>
    <row r="51" spans="2:16">
      <c r="B51" s="119"/>
      <c r="C51" s="119"/>
      <c r="D51" s="119"/>
      <c r="E51" s="119"/>
      <c r="F51" s="119"/>
      <c r="G51" s="119"/>
      <c r="H51" s="119"/>
    </row>
    <row r="52" spans="2:16">
      <c r="B52" s="119"/>
      <c r="C52" s="119"/>
      <c r="D52" s="119"/>
      <c r="E52" s="119"/>
      <c r="F52" s="119"/>
      <c r="G52" s="119"/>
      <c r="H52" s="119"/>
    </row>
    <row r="53" spans="2:16">
      <c r="B53" s="119"/>
      <c r="C53" s="119"/>
      <c r="D53" s="119"/>
      <c r="E53" s="119"/>
      <c r="F53" s="119"/>
      <c r="G53" s="119"/>
      <c r="H53" s="119"/>
    </row>
    <row r="54" spans="2:16">
      <c r="B54" s="119"/>
      <c r="C54" s="119"/>
      <c r="D54" s="119"/>
      <c r="E54" s="119"/>
      <c r="F54" s="119"/>
      <c r="G54" s="119"/>
      <c r="H54" s="119"/>
    </row>
    <row r="55" spans="2:16">
      <c r="B55" s="119"/>
      <c r="C55" s="119"/>
      <c r="D55" s="119"/>
      <c r="E55" s="119"/>
      <c r="F55" s="119"/>
      <c r="G55" s="119"/>
      <c r="H55" s="119"/>
    </row>
    <row r="56" spans="2:16">
      <c r="B56" s="119"/>
      <c r="C56" s="119"/>
      <c r="D56" s="119"/>
      <c r="E56" s="119"/>
      <c r="F56" s="119"/>
      <c r="G56" s="119"/>
      <c r="H56" s="119"/>
    </row>
    <row r="57" spans="2:16">
      <c r="B57" s="119"/>
      <c r="C57" s="119"/>
      <c r="D57" s="119"/>
      <c r="E57" s="119"/>
      <c r="F57" s="119"/>
      <c r="G57" s="119"/>
      <c r="H57" s="119"/>
    </row>
    <row r="58" spans="2:16" ht="12.75" customHeight="1">
      <c r="B58" s="119"/>
      <c r="C58" s="119"/>
      <c r="D58" s="119"/>
      <c r="E58" s="119"/>
      <c r="F58" s="119"/>
      <c r="G58" s="119"/>
      <c r="H58" s="119"/>
    </row>
    <row r="59" spans="2:16">
      <c r="B59" s="119"/>
      <c r="C59" s="119"/>
      <c r="D59" s="119"/>
      <c r="E59" s="119"/>
      <c r="F59" s="119"/>
      <c r="G59" s="119"/>
      <c r="H59" s="119"/>
    </row>
    <row r="60" spans="2:16">
      <c r="B60" s="119"/>
      <c r="C60" s="119"/>
      <c r="D60" s="119"/>
      <c r="E60" s="119"/>
      <c r="F60" s="119"/>
      <c r="G60" s="119"/>
      <c r="H60" s="119"/>
    </row>
    <row r="61" spans="2:16">
      <c r="B61" s="119"/>
      <c r="C61" s="119"/>
      <c r="D61" s="119"/>
      <c r="E61" s="119"/>
      <c r="F61" s="119"/>
      <c r="G61" s="119"/>
      <c r="H61" s="119"/>
    </row>
    <row r="62" spans="2:16">
      <c r="B62" s="119"/>
      <c r="C62" s="119"/>
      <c r="D62" s="119"/>
      <c r="E62" s="119"/>
      <c r="F62" s="119"/>
      <c r="G62" s="119"/>
      <c r="H62" s="119"/>
    </row>
    <row r="63" spans="2:16">
      <c r="B63" s="119"/>
      <c r="C63" s="119"/>
      <c r="D63" s="119"/>
      <c r="E63" s="119"/>
      <c r="F63" s="119"/>
      <c r="G63" s="119"/>
      <c r="H63" s="119"/>
      <c r="J63"/>
      <c r="K63"/>
      <c r="L63"/>
      <c r="M63"/>
      <c r="N63"/>
      <c r="O63"/>
      <c r="P63"/>
    </row>
    <row r="64" spans="2:16">
      <c r="B64" s="119"/>
      <c r="C64" s="119"/>
      <c r="D64" s="119"/>
      <c r="E64" s="119"/>
      <c r="F64" s="119"/>
      <c r="G64" s="119"/>
      <c r="H64" s="119"/>
      <c r="J64"/>
      <c r="K64"/>
      <c r="L64"/>
      <c r="M64"/>
      <c r="N64"/>
      <c r="O64"/>
      <c r="P64"/>
    </row>
    <row r="65" spans="2:16">
      <c r="B65" s="119"/>
      <c r="C65" s="119"/>
      <c r="D65" s="119"/>
      <c r="E65" s="119"/>
      <c r="F65" s="119"/>
      <c r="G65" s="119"/>
      <c r="H65" s="119"/>
      <c r="J65"/>
      <c r="K65"/>
      <c r="L65"/>
      <c r="M65"/>
      <c r="N65"/>
      <c r="O65"/>
      <c r="P65"/>
    </row>
    <row r="66" spans="2:16">
      <c r="B66" s="119"/>
      <c r="C66" s="119"/>
      <c r="D66" s="119"/>
      <c r="E66" s="119"/>
      <c r="F66" s="119"/>
      <c r="G66" s="119"/>
      <c r="H66" s="119"/>
      <c r="J66"/>
      <c r="K66"/>
      <c r="L66"/>
      <c r="M66"/>
      <c r="N66"/>
      <c r="O66"/>
      <c r="P66"/>
    </row>
    <row r="67" spans="2:16">
      <c r="B67" s="119"/>
      <c r="C67" s="119"/>
      <c r="D67" s="119"/>
      <c r="E67" s="119"/>
      <c r="F67" s="119"/>
      <c r="G67" s="119"/>
      <c r="H67" s="119"/>
      <c r="J67"/>
      <c r="K67"/>
      <c r="L67"/>
      <c r="M67"/>
      <c r="N67"/>
      <c r="O67"/>
      <c r="P67"/>
    </row>
    <row r="68" spans="2:16">
      <c r="B68" s="119"/>
      <c r="C68" s="119"/>
      <c r="D68" s="119"/>
      <c r="E68" s="119"/>
      <c r="F68" s="119"/>
      <c r="G68" s="119"/>
      <c r="H68" s="119"/>
      <c r="J68"/>
      <c r="K68"/>
      <c r="L68"/>
      <c r="M68"/>
      <c r="N68"/>
      <c r="O68"/>
      <c r="P68"/>
    </row>
    <row r="69" spans="2:16">
      <c r="B69" s="119"/>
      <c r="C69" s="119"/>
      <c r="D69" s="119"/>
      <c r="E69" s="119"/>
      <c r="F69" s="119"/>
      <c r="G69" s="119"/>
      <c r="H69" s="119"/>
      <c r="J69"/>
      <c r="K69"/>
      <c r="L69"/>
      <c r="M69"/>
      <c r="N69"/>
      <c r="O69"/>
      <c r="P69"/>
    </row>
    <row r="70" spans="2:16">
      <c r="B70" s="119"/>
      <c r="C70" s="119"/>
      <c r="D70" s="119"/>
      <c r="E70" s="119"/>
      <c r="F70" s="119"/>
      <c r="G70" s="119"/>
      <c r="H70" s="119"/>
      <c r="J70"/>
      <c r="K70"/>
      <c r="L70"/>
      <c r="M70"/>
      <c r="N70"/>
      <c r="O70"/>
      <c r="P70"/>
    </row>
    <row r="71" spans="2:16">
      <c r="B71" s="119"/>
      <c r="C71" s="119"/>
      <c r="D71" s="119"/>
      <c r="E71" s="119"/>
      <c r="F71" s="119"/>
      <c r="G71" s="119"/>
      <c r="H71" s="119"/>
      <c r="J71"/>
      <c r="K71"/>
      <c r="L71"/>
      <c r="M71"/>
      <c r="N71"/>
      <c r="O71"/>
      <c r="P71"/>
    </row>
    <row r="72" spans="2:16">
      <c r="B72" s="119"/>
      <c r="C72" s="119"/>
      <c r="D72" s="119"/>
      <c r="E72" s="119"/>
      <c r="F72" s="119"/>
      <c r="G72" s="119"/>
      <c r="H72" s="119"/>
      <c r="J72"/>
      <c r="K72"/>
      <c r="L72"/>
      <c r="M72"/>
      <c r="N72"/>
      <c r="O72"/>
      <c r="P72"/>
    </row>
    <row r="73" spans="2:16">
      <c r="B73" s="119"/>
      <c r="C73" s="119"/>
      <c r="D73" s="119"/>
      <c r="E73" s="119"/>
      <c r="F73" s="119"/>
      <c r="G73" s="119"/>
      <c r="H73" s="119"/>
      <c r="J73"/>
      <c r="K73"/>
      <c r="L73"/>
      <c r="M73"/>
      <c r="N73"/>
      <c r="O73"/>
      <c r="P73"/>
    </row>
    <row r="74" spans="2:16">
      <c r="B74" s="119"/>
      <c r="C74" s="119"/>
      <c r="D74" s="119"/>
      <c r="E74" s="119"/>
      <c r="F74" s="119"/>
      <c r="G74" s="119"/>
      <c r="H74" s="119"/>
      <c r="J74"/>
      <c r="K74"/>
      <c r="L74"/>
      <c r="M74"/>
    </row>
    <row r="75" spans="2:16">
      <c r="B75" s="119"/>
      <c r="C75" s="119"/>
      <c r="D75" s="119"/>
      <c r="E75" s="119"/>
      <c r="F75" s="119"/>
      <c r="G75" s="119"/>
      <c r="H75" s="119"/>
    </row>
    <row r="76" spans="2:16">
      <c r="B76" s="119"/>
      <c r="C76" s="119"/>
      <c r="D76" s="119"/>
      <c r="E76" s="119"/>
      <c r="F76" s="119"/>
      <c r="G76" s="119"/>
      <c r="H76" s="119"/>
    </row>
    <row r="77" spans="2:16">
      <c r="B77" s="119"/>
      <c r="C77" s="119"/>
      <c r="D77" s="119"/>
      <c r="E77" s="119"/>
      <c r="F77" s="119"/>
      <c r="G77" s="119"/>
      <c r="H77" s="119"/>
    </row>
    <row r="78" spans="2:16">
      <c r="B78" s="119"/>
      <c r="C78" s="119"/>
      <c r="D78" s="119"/>
      <c r="E78" s="119"/>
      <c r="F78" s="119"/>
      <c r="G78" s="119"/>
      <c r="H78" s="119"/>
    </row>
    <row r="79" spans="2:16">
      <c r="B79" s="119"/>
      <c r="C79" s="119"/>
      <c r="D79" s="119"/>
      <c r="E79" s="119"/>
      <c r="F79" s="119"/>
      <c r="G79" s="119"/>
      <c r="H79" s="119"/>
    </row>
    <row r="80" spans="2:16">
      <c r="B80" s="119"/>
      <c r="C80" s="119"/>
      <c r="D80" s="119"/>
      <c r="E80" s="119"/>
      <c r="F80" s="119"/>
      <c r="G80" s="119"/>
      <c r="H80" s="119"/>
    </row>
    <row r="81" spans="2:8">
      <c r="B81" s="119"/>
      <c r="C81" s="119"/>
      <c r="D81" s="119"/>
      <c r="E81" s="119"/>
      <c r="F81" s="119"/>
      <c r="G81" s="119"/>
      <c r="H81" s="119"/>
    </row>
    <row r="82" spans="2:8">
      <c r="B82" s="119"/>
      <c r="C82" s="119"/>
      <c r="D82" s="119"/>
      <c r="E82" s="119"/>
      <c r="F82" s="119"/>
      <c r="G82" s="119"/>
      <c r="H82" s="119"/>
    </row>
    <row r="83" spans="2:8">
      <c r="B83" s="119"/>
      <c r="C83" s="119"/>
      <c r="D83" s="119"/>
      <c r="E83" s="119"/>
      <c r="F83" s="119"/>
      <c r="G83" s="119"/>
      <c r="H83" s="119"/>
    </row>
    <row r="84" spans="2:8">
      <c r="B84" s="119"/>
      <c r="C84" s="119"/>
      <c r="D84" s="119"/>
      <c r="E84" s="119"/>
      <c r="F84" s="119"/>
      <c r="G84" s="119"/>
      <c r="H84" s="119"/>
    </row>
    <row r="85" spans="2:8">
      <c r="B85" s="119"/>
      <c r="C85" s="119"/>
      <c r="D85" s="119"/>
      <c r="E85" s="119"/>
      <c r="F85" s="119"/>
      <c r="G85" s="119"/>
      <c r="H85" s="119"/>
    </row>
    <row r="86" spans="2:8">
      <c r="B86" s="119"/>
      <c r="C86" s="119"/>
      <c r="D86" s="119"/>
      <c r="E86" s="119"/>
      <c r="F86" s="119"/>
      <c r="G86" s="119"/>
      <c r="H86" s="119"/>
    </row>
    <row r="87" spans="2:8">
      <c r="B87" s="119"/>
      <c r="C87" s="119"/>
      <c r="D87" s="119"/>
      <c r="E87" s="119"/>
      <c r="F87" s="119"/>
      <c r="G87" s="119"/>
      <c r="H87" s="119"/>
    </row>
    <row r="88" spans="2:8">
      <c r="B88" s="119"/>
      <c r="C88" s="119"/>
      <c r="D88" s="119"/>
      <c r="E88" s="119"/>
      <c r="F88" s="119"/>
      <c r="G88" s="119"/>
      <c r="H88" s="119"/>
    </row>
    <row r="89" spans="2:8">
      <c r="B89" s="119"/>
      <c r="C89" s="119"/>
      <c r="D89" s="119"/>
      <c r="E89" s="119"/>
      <c r="F89" s="119"/>
      <c r="G89" s="119"/>
      <c r="H89" s="119"/>
    </row>
    <row r="90" spans="2:8">
      <c r="B90" s="119"/>
      <c r="C90" s="119"/>
      <c r="D90" s="119"/>
      <c r="E90" s="119"/>
      <c r="F90" s="119"/>
      <c r="G90" s="119"/>
      <c r="H90" s="119"/>
    </row>
    <row r="91" spans="2:8">
      <c r="B91" s="119"/>
      <c r="C91" s="119"/>
      <c r="D91" s="119"/>
      <c r="E91" s="119"/>
      <c r="F91" s="119"/>
      <c r="G91" s="119"/>
      <c r="H91" s="119"/>
    </row>
    <row r="92" spans="2:8">
      <c r="B92" s="119"/>
      <c r="C92" s="119"/>
      <c r="D92" s="119"/>
      <c r="E92" s="119"/>
      <c r="F92" s="119"/>
      <c r="G92" s="119"/>
      <c r="H92" s="119"/>
    </row>
    <row r="93" spans="2:8">
      <c r="B93" s="119"/>
      <c r="C93" s="119"/>
      <c r="D93" s="119"/>
      <c r="E93" s="119"/>
      <c r="F93" s="119"/>
      <c r="G93" s="119"/>
      <c r="H93" s="119"/>
    </row>
    <row r="94" spans="2:8">
      <c r="B94" s="119"/>
      <c r="C94" s="119"/>
      <c r="D94" s="119"/>
      <c r="E94" s="119"/>
      <c r="F94" s="119"/>
      <c r="G94" s="119"/>
      <c r="H94" s="119"/>
    </row>
    <row r="95" spans="2:8">
      <c r="B95" s="119"/>
      <c r="C95" s="119"/>
      <c r="D95" s="119"/>
      <c r="E95" s="119"/>
      <c r="F95" s="119"/>
      <c r="G95" s="119"/>
      <c r="H95" s="119"/>
    </row>
    <row r="96" spans="2:8">
      <c r="B96" s="119"/>
      <c r="C96" s="119"/>
      <c r="D96" s="119"/>
      <c r="E96" s="119"/>
      <c r="F96" s="119"/>
      <c r="G96" s="119"/>
      <c r="H96" s="119"/>
    </row>
    <row r="97" spans="2:8">
      <c r="B97" s="119"/>
      <c r="C97" s="119"/>
      <c r="D97" s="119"/>
      <c r="E97" s="119"/>
      <c r="F97" s="119"/>
      <c r="G97" s="119"/>
      <c r="H97" s="119"/>
    </row>
    <row r="98" spans="2:8">
      <c r="B98" s="119"/>
      <c r="C98" s="119"/>
      <c r="D98" s="119"/>
      <c r="E98" s="119"/>
      <c r="F98" s="119"/>
      <c r="G98" s="119"/>
      <c r="H98" s="119"/>
    </row>
    <row r="99" spans="2:8">
      <c r="B99" s="119"/>
      <c r="C99" s="119"/>
      <c r="D99" s="119"/>
      <c r="E99" s="119"/>
      <c r="F99" s="119"/>
      <c r="G99" s="119"/>
      <c r="H99" s="119"/>
    </row>
    <row r="100" spans="2:8">
      <c r="B100" s="119"/>
      <c r="C100" s="119"/>
      <c r="D100" s="119"/>
      <c r="E100" s="119"/>
      <c r="F100" s="119"/>
      <c r="G100" s="119"/>
      <c r="H100" s="119"/>
    </row>
    <row r="124" spans="3:3">
      <c r="C124" s="124"/>
    </row>
    <row r="136" spans="3:3">
      <c r="C136" s="124"/>
    </row>
    <row r="139" spans="3:3">
      <c r="C139" s="124"/>
    </row>
    <row r="140" spans="3:3">
      <c r="C140" s="124"/>
    </row>
    <row r="143" spans="3:3">
      <c r="C143" s="124"/>
    </row>
  </sheetData>
  <mergeCells count="29"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</mergeCells>
  <conditionalFormatting sqref="H5:H17">
    <cfRule type="cellIs" dxfId="4" priority="8" operator="lessThan">
      <formula>0</formula>
    </cfRule>
  </conditionalFormatting>
  <conditionalFormatting sqref="N6:N42">
    <cfRule type="cellIs" dxfId="3" priority="6" stopIfTrue="1" operator="lessThan">
      <formula>0</formula>
    </cfRule>
  </conditionalFormatting>
  <conditionalFormatting sqref="V6:V47">
    <cfRule type="cellIs" dxfId="2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B2:S52"/>
  <sheetViews>
    <sheetView showGridLines="0" zoomScale="90" zoomScaleNormal="90" workbookViewId="0"/>
  </sheetViews>
  <sheetFormatPr defaultRowHeight="12.75"/>
  <cols>
    <col min="1" max="1" width="2.42578125" customWidth="1"/>
    <col min="2" max="2" width="16.140625" customWidth="1"/>
    <col min="3" max="5" width="9.7109375" customWidth="1"/>
    <col min="6" max="6" width="10.14062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18" t="s">
        <v>116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>
      <c r="B3" s="125" t="s">
        <v>33</v>
      </c>
      <c r="C3" s="126" t="s">
        <v>6</v>
      </c>
      <c r="D3" s="126" t="s">
        <v>7</v>
      </c>
      <c r="E3" s="125" t="s">
        <v>1</v>
      </c>
      <c r="F3" s="125" t="s">
        <v>8</v>
      </c>
      <c r="G3" s="125" t="s">
        <v>9</v>
      </c>
      <c r="H3" s="125" t="s">
        <v>10</v>
      </c>
      <c r="I3" s="125" t="s">
        <v>11</v>
      </c>
      <c r="J3" s="125" t="s">
        <v>12</v>
      </c>
      <c r="K3" s="125" t="s">
        <v>13</v>
      </c>
      <c r="L3" s="125" t="s">
        <v>14</v>
      </c>
      <c r="M3" s="125" t="s">
        <v>15</v>
      </c>
      <c r="N3" s="125" t="s">
        <v>16</v>
      </c>
      <c r="O3" s="125" t="s">
        <v>4</v>
      </c>
      <c r="P3" s="72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2"/>
    </row>
    <row r="5" spans="2:19" s="9" customFormat="1" hidden="1">
      <c r="B5" s="76">
        <v>2007</v>
      </c>
      <c r="C5" s="76">
        <v>227</v>
      </c>
      <c r="D5" s="76">
        <v>244</v>
      </c>
      <c r="E5" s="76">
        <v>762</v>
      </c>
      <c r="F5" s="76">
        <v>1121</v>
      </c>
      <c r="G5" s="76">
        <v>1095</v>
      </c>
      <c r="H5" s="76">
        <v>910</v>
      </c>
      <c r="I5" s="76">
        <v>944</v>
      </c>
      <c r="J5" s="76">
        <v>862</v>
      </c>
      <c r="K5" s="76">
        <v>484</v>
      </c>
      <c r="L5" s="76">
        <v>386</v>
      </c>
      <c r="M5" s="76">
        <v>171</v>
      </c>
      <c r="N5" s="76">
        <v>368</v>
      </c>
      <c r="O5" s="77">
        <v>7574</v>
      </c>
      <c r="P5" s="75"/>
      <c r="S5" s="127"/>
    </row>
    <row r="6" spans="2:19" s="9" customFormat="1">
      <c r="B6" s="76">
        <v>2020</v>
      </c>
      <c r="C6" s="76">
        <v>649</v>
      </c>
      <c r="D6" s="76">
        <v>863</v>
      </c>
      <c r="E6" s="76">
        <v>807</v>
      </c>
      <c r="F6" s="76">
        <v>811</v>
      </c>
      <c r="G6" s="76">
        <v>1953</v>
      </c>
      <c r="H6" s="76">
        <v>2303</v>
      </c>
      <c r="I6" s="76">
        <v>2338</v>
      </c>
      <c r="J6" s="76">
        <v>1964</v>
      </c>
      <c r="K6" s="76">
        <v>1552</v>
      </c>
      <c r="L6" s="76">
        <v>952</v>
      </c>
      <c r="M6" s="76">
        <v>1104</v>
      </c>
      <c r="N6" s="76">
        <v>3044</v>
      </c>
      <c r="O6" s="77">
        <v>19171</v>
      </c>
      <c r="P6" s="78"/>
      <c r="S6" s="127"/>
    </row>
    <row r="7" spans="2:19" s="9" customFormat="1">
      <c r="B7" s="76">
        <v>2021</v>
      </c>
      <c r="C7" s="76">
        <v>301</v>
      </c>
      <c r="D7" s="76">
        <v>401</v>
      </c>
      <c r="E7" s="76">
        <v>902</v>
      </c>
      <c r="F7" s="76">
        <v>1140</v>
      </c>
      <c r="G7" s="76">
        <v>1457</v>
      </c>
      <c r="H7" s="76">
        <v>1691</v>
      </c>
      <c r="I7" s="76">
        <v>1693</v>
      </c>
      <c r="J7" s="76">
        <v>1475</v>
      </c>
      <c r="K7" s="76">
        <v>1097</v>
      </c>
      <c r="L7" s="76">
        <v>849</v>
      </c>
      <c r="M7" s="76">
        <v>671</v>
      </c>
      <c r="N7" s="76">
        <v>1033</v>
      </c>
      <c r="O7" s="77">
        <v>18340</v>
      </c>
      <c r="P7" s="78"/>
      <c r="S7" s="127"/>
    </row>
    <row r="8" spans="2:19" s="9" customFormat="1">
      <c r="B8" s="76">
        <v>2022</v>
      </c>
      <c r="C8" s="76">
        <v>355</v>
      </c>
      <c r="D8" s="76">
        <v>496</v>
      </c>
      <c r="E8" s="76">
        <v>1041</v>
      </c>
      <c r="F8" s="76">
        <v>1207</v>
      </c>
      <c r="G8" s="76">
        <v>1469</v>
      </c>
      <c r="H8" s="76">
        <v>1513</v>
      </c>
      <c r="I8" s="76">
        <v>1390</v>
      </c>
      <c r="J8" s="76">
        <v>1276</v>
      </c>
      <c r="K8" s="76">
        <v>965</v>
      </c>
      <c r="L8" s="76">
        <v>697</v>
      </c>
      <c r="M8" s="76">
        <v>562</v>
      </c>
      <c r="N8" s="76">
        <v>443</v>
      </c>
      <c r="O8" s="77">
        <f t="shared" ref="O8:O10" si="0">SUM(C8:N8)</f>
        <v>11414</v>
      </c>
      <c r="P8" s="78"/>
      <c r="S8" s="127"/>
    </row>
    <row r="9" spans="2:19" s="9" customFormat="1">
      <c r="B9" s="76">
        <v>2023</v>
      </c>
      <c r="C9" s="76">
        <v>440</v>
      </c>
      <c r="D9" s="76">
        <v>501</v>
      </c>
      <c r="E9" s="76">
        <v>912</v>
      </c>
      <c r="F9" s="76">
        <v>1115</v>
      </c>
      <c r="G9" s="76">
        <v>1291</v>
      </c>
      <c r="H9" s="76">
        <v>1359</v>
      </c>
      <c r="I9" s="76">
        <v>1269</v>
      </c>
      <c r="J9" s="76">
        <v>1244</v>
      </c>
      <c r="K9" s="76">
        <v>1153</v>
      </c>
      <c r="L9" s="76">
        <v>813</v>
      </c>
      <c r="M9" s="76">
        <v>482</v>
      </c>
      <c r="N9" s="76">
        <v>282</v>
      </c>
      <c r="O9" s="77">
        <f t="shared" ref="O9" si="1">SUM(C9:N9)</f>
        <v>10861</v>
      </c>
      <c r="P9" s="78"/>
      <c r="S9" s="127"/>
    </row>
    <row r="10" spans="2:19">
      <c r="B10" s="128">
        <v>2024</v>
      </c>
      <c r="C10" s="128">
        <v>381</v>
      </c>
      <c r="D10" s="128">
        <v>660</v>
      </c>
      <c r="E10" s="128">
        <v>1134</v>
      </c>
      <c r="F10" s="128">
        <v>1545</v>
      </c>
      <c r="G10" s="128"/>
      <c r="H10" s="128"/>
      <c r="I10" s="128"/>
      <c r="J10" s="128"/>
      <c r="K10" s="128"/>
      <c r="L10" s="128"/>
      <c r="M10" s="128"/>
      <c r="N10" s="128"/>
      <c r="O10" s="128">
        <f t="shared" si="0"/>
        <v>3720</v>
      </c>
      <c r="P10" s="8"/>
    </row>
    <row r="11" spans="2:19">
      <c r="B11" s="79" t="s">
        <v>117</v>
      </c>
      <c r="C11" s="129">
        <f t="shared" ref="C11:E11" si="2">+C10/C9-1</f>
        <v>-0.13409090909090904</v>
      </c>
      <c r="D11" s="129">
        <f t="shared" si="2"/>
        <v>0.31736526946107779</v>
      </c>
      <c r="E11" s="129">
        <f t="shared" si="2"/>
        <v>0.24342105263157898</v>
      </c>
      <c r="F11" s="129">
        <v>0.38565022421524664</v>
      </c>
      <c r="G11" s="129"/>
      <c r="H11" s="129"/>
      <c r="I11" s="129"/>
      <c r="J11" s="129"/>
      <c r="K11" s="129"/>
      <c r="L11" s="129"/>
      <c r="M11" s="129"/>
      <c r="N11" s="129"/>
      <c r="O11" s="130">
        <f>+O10/G15-1</f>
        <v>0.25336927223719674</v>
      </c>
    </row>
    <row r="12" spans="2:19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31"/>
    </row>
    <row r="13" spans="2:19" ht="24" customHeight="1">
      <c r="B13" s="220" t="s">
        <v>5</v>
      </c>
      <c r="C13" s="236" t="str">
        <f>'R_MC NEW 2024vs2023'!C13:D13</f>
        <v>APRIL</v>
      </c>
      <c r="D13" s="236"/>
      <c r="E13" s="237" t="s">
        <v>30</v>
      </c>
      <c r="F13" s="238" t="str">
        <f>'R_PTW 2024vs2023'!F9:G9</f>
        <v>JANUARY-APRIL</v>
      </c>
      <c r="G13" s="238"/>
      <c r="H13" s="237" t="s">
        <v>30</v>
      </c>
      <c r="I13" s="8"/>
      <c r="J13" s="8"/>
      <c r="K13" s="8"/>
      <c r="L13" s="8"/>
      <c r="M13" s="8"/>
      <c r="N13" s="8"/>
      <c r="O13" s="131"/>
    </row>
    <row r="14" spans="2:19" ht="21" customHeight="1">
      <c r="B14" s="220"/>
      <c r="C14" s="86">
        <f>'R_MC NEW 2024vs2023'!C14</f>
        <v>2024</v>
      </c>
      <c r="D14" s="86">
        <f>'R_MC NEW 2024vs2023'!D14</f>
        <v>2023</v>
      </c>
      <c r="E14" s="237"/>
      <c r="F14" s="86">
        <f>'R_MC NEW 2024vs2023'!F14</f>
        <v>2024</v>
      </c>
      <c r="G14" s="86">
        <f>'R_MC NEW 2024vs2023'!G14</f>
        <v>2023</v>
      </c>
      <c r="H14" s="237"/>
      <c r="I14" s="8"/>
      <c r="J14" s="8"/>
      <c r="K14" s="8"/>
      <c r="L14" s="8"/>
      <c r="M14" s="8"/>
      <c r="N14" s="8"/>
      <c r="O14" s="131"/>
    </row>
    <row r="15" spans="2:19" ht="19.5" customHeight="1">
      <c r="B15" s="132" t="s">
        <v>35</v>
      </c>
      <c r="C15" s="88">
        <v>1545</v>
      </c>
      <c r="D15" s="88">
        <v>1115</v>
      </c>
      <c r="E15" s="89">
        <v>0.38565022421524664</v>
      </c>
      <c r="F15" s="88">
        <v>3720</v>
      </c>
      <c r="G15" s="87">
        <v>2968</v>
      </c>
      <c r="H15" s="89">
        <v>0.25336927223719674</v>
      </c>
      <c r="I15" s="8"/>
      <c r="J15" s="8"/>
      <c r="K15" s="8"/>
      <c r="L15" s="8"/>
      <c r="M15" s="8"/>
      <c r="N15" s="8"/>
      <c r="O15" s="131"/>
    </row>
    <row r="41" spans="2:16">
      <c r="B41" s="235" t="s">
        <v>66</v>
      </c>
      <c r="C41" s="235"/>
      <c r="D41" s="235"/>
      <c r="E41" s="235"/>
      <c r="F41" s="235"/>
      <c r="G41" s="235"/>
      <c r="H41" s="235"/>
    </row>
    <row r="42" spans="2:16">
      <c r="B42" s="2"/>
    </row>
    <row r="45" spans="2:16" hidden="1"/>
    <row r="46" spans="2:16" hidden="1">
      <c r="B46" t="s">
        <v>31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8">
        <v>0.53667953667953672</v>
      </c>
      <c r="D47" s="8">
        <v>0.57240204429301533</v>
      </c>
      <c r="E47" s="8">
        <v>0.50808080808080813</v>
      </c>
      <c r="F47" s="8">
        <v>0.38286066584463624</v>
      </c>
      <c r="G47" s="8">
        <v>0.53184281842818426</v>
      </c>
      <c r="H47" s="8">
        <v>0.39175257731958762</v>
      </c>
      <c r="I47" s="8">
        <v>0.33357771260997066</v>
      </c>
      <c r="J47" s="8">
        <v>0.40526315789473683</v>
      </c>
      <c r="K47" s="8">
        <v>0.44</v>
      </c>
      <c r="L47" s="8">
        <v>0.61350844277673544</v>
      </c>
      <c r="M47" s="8">
        <v>0.81818181818181823</v>
      </c>
      <c r="N47" s="8">
        <v>1.1981981981981982</v>
      </c>
      <c r="O47" s="8">
        <v>0.48017950635751683</v>
      </c>
    </row>
    <row r="48" spans="2:16" hidden="1">
      <c r="B48" t="s">
        <v>32</v>
      </c>
      <c r="C48" s="133">
        <v>316</v>
      </c>
      <c r="D48" s="134">
        <v>531</v>
      </c>
      <c r="E48" s="134">
        <v>826</v>
      </c>
      <c r="F48" s="134">
        <v>728</v>
      </c>
      <c r="G48" s="134">
        <v>677</v>
      </c>
      <c r="H48" s="134">
        <v>632</v>
      </c>
      <c r="I48" s="134">
        <v>583</v>
      </c>
      <c r="J48" s="134">
        <v>390</v>
      </c>
      <c r="K48" s="134">
        <v>402</v>
      </c>
      <c r="L48" s="135">
        <v>205</v>
      </c>
      <c r="M48" s="136">
        <v>225</v>
      </c>
      <c r="N48">
        <v>241</v>
      </c>
      <c r="O48">
        <v>5756</v>
      </c>
      <c r="P48">
        <v>2401</v>
      </c>
    </row>
    <row r="49" spans="2:16" hidden="1">
      <c r="C49" s="8">
        <v>2.1351351351351351</v>
      </c>
      <c r="D49" s="8">
        <v>2.0661478599221792</v>
      </c>
      <c r="E49" s="8">
        <v>0.7428057553956835</v>
      </c>
      <c r="F49" s="8">
        <v>0.4925575101488498</v>
      </c>
      <c r="G49" s="8">
        <v>0.55628594905505346</v>
      </c>
      <c r="H49" s="8">
        <v>0.51930977814297452</v>
      </c>
      <c r="I49" s="8">
        <v>0.52333931777378817</v>
      </c>
      <c r="J49" s="8">
        <v>0.48088779284833538</v>
      </c>
      <c r="K49" s="8">
        <v>0.73897058823529416</v>
      </c>
      <c r="L49" s="8">
        <v>0.66129032258064513</v>
      </c>
      <c r="M49" s="8">
        <v>0.8035714285714286</v>
      </c>
      <c r="N49" s="8">
        <v>1.0711111111111111</v>
      </c>
      <c r="O49" s="8">
        <v>0.6606220589923103</v>
      </c>
      <c r="P49" s="137" t="e">
        <v>#DIV/0!</v>
      </c>
    </row>
    <row r="50" spans="2:16" hidden="1">
      <c r="B50" t="s">
        <v>32</v>
      </c>
      <c r="C50">
        <v>171</v>
      </c>
      <c r="D50">
        <v>277</v>
      </c>
      <c r="E50">
        <v>688</v>
      </c>
      <c r="F50">
        <v>849</v>
      </c>
      <c r="O50">
        <v>1985</v>
      </c>
    </row>
    <row r="51" spans="2:16" ht="12.75" hidden="1" customHeight="1">
      <c r="C51">
        <v>0.70954356846473032</v>
      </c>
      <c r="D51">
        <v>0.9264214046822743</v>
      </c>
      <c r="E51">
        <v>0.71443406022845279</v>
      </c>
      <c r="F51">
        <v>0.57326130992572588</v>
      </c>
      <c r="G51">
        <v>0</v>
      </c>
      <c r="H51">
        <v>0</v>
      </c>
      <c r="I51" t="e">
        <v>#DIV/0!</v>
      </c>
      <c r="J51" t="e">
        <v>#DIV/0!</v>
      </c>
      <c r="K51" t="e">
        <v>#DIV/0!</v>
      </c>
      <c r="L51" t="e">
        <v>#DIV/0!</v>
      </c>
      <c r="M51" t="e">
        <v>#DIV/0!</v>
      </c>
      <c r="N51" t="e">
        <v>#DIV/0!</v>
      </c>
      <c r="O51">
        <v>0.35541629364368843</v>
      </c>
    </row>
    <row r="52" spans="2:16" ht="12.75" hidden="1" customHeight="1"/>
  </sheetData>
  <mergeCells count="7">
    <mergeCell ref="B41:H41"/>
    <mergeCell ref="B2:O2"/>
    <mergeCell ref="B13:B14"/>
    <mergeCell ref="C13:D13"/>
    <mergeCell ref="E13:E14"/>
    <mergeCell ref="F13:G13"/>
    <mergeCell ref="H13:H14"/>
  </mergeCells>
  <phoneticPr fontId="3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14"/>
  <sheetViews>
    <sheetView showGridLines="0" zoomScale="90" zoomScaleNormal="90" workbookViewId="0"/>
  </sheetViews>
  <sheetFormatPr defaultColWidth="9.140625" defaultRowHeight="12.75"/>
  <cols>
    <col min="1" max="1" width="2" style="5" customWidth="1"/>
    <col min="2" max="2" width="8.140625" style="5" bestFit="1" customWidth="1"/>
    <col min="3" max="3" width="17.28515625" style="5" bestFit="1" customWidth="1"/>
    <col min="4" max="5" width="10.42578125" style="5" customWidth="1"/>
    <col min="6" max="7" width="9.140625" style="5"/>
    <col min="8" max="8" width="11.42578125" style="5" customWidth="1"/>
    <col min="9" max="9" width="11" style="5" customWidth="1"/>
    <col min="10" max="16384" width="9.140625" style="5"/>
  </cols>
  <sheetData>
    <row r="1" spans="2:12">
      <c r="B1" s="242"/>
      <c r="C1" s="242"/>
      <c r="D1" s="242"/>
      <c r="E1" s="242"/>
      <c r="F1" s="242"/>
      <c r="G1" s="242"/>
      <c r="H1" s="242"/>
      <c r="I1" s="138"/>
      <c r="J1" s="138"/>
      <c r="K1" s="138"/>
      <c r="L1" s="138"/>
    </row>
    <row r="2" spans="2:12" ht="14.25">
      <c r="B2" s="233" t="s">
        <v>143</v>
      </c>
      <c r="C2" s="233"/>
      <c r="D2" s="233"/>
      <c r="E2" s="233"/>
      <c r="F2" s="233"/>
      <c r="G2" s="233"/>
      <c r="H2" s="233"/>
      <c r="I2" s="239"/>
      <c r="J2" s="239"/>
      <c r="K2" s="239"/>
      <c r="L2" s="239"/>
    </row>
    <row r="3" spans="2:12" ht="24" customHeight="1">
      <c r="B3" s="234" t="s">
        <v>49</v>
      </c>
      <c r="C3" s="226" t="s">
        <v>50</v>
      </c>
      <c r="D3" s="226" t="str">
        <f>'R_MC 2024 rankings'!D3:H3</f>
        <v>January-April</v>
      </c>
      <c r="E3" s="226"/>
      <c r="F3" s="226"/>
      <c r="G3" s="226"/>
      <c r="H3" s="226"/>
      <c r="I3" s="139"/>
      <c r="J3" s="140"/>
      <c r="K3" s="140"/>
      <c r="L3" s="140"/>
    </row>
    <row r="4" spans="2:12">
      <c r="B4" s="234"/>
      <c r="C4" s="226"/>
      <c r="D4" s="99">
        <v>2024</v>
      </c>
      <c r="E4" s="99" t="s">
        <v>52</v>
      </c>
      <c r="F4" s="99">
        <v>2023</v>
      </c>
      <c r="G4" s="99" t="s">
        <v>52</v>
      </c>
      <c r="H4" s="99" t="s">
        <v>53</v>
      </c>
      <c r="J4" s="6"/>
      <c r="K4" s="6"/>
      <c r="L4" s="6"/>
    </row>
    <row r="5" spans="2:12">
      <c r="B5" s="186">
        <v>1</v>
      </c>
      <c r="C5" s="187" t="s">
        <v>26</v>
      </c>
      <c r="D5" s="188">
        <v>876</v>
      </c>
      <c r="E5" s="98">
        <v>0.23548387096774193</v>
      </c>
      <c r="F5" s="188">
        <v>662</v>
      </c>
      <c r="G5" s="98">
        <v>0.22304582210242588</v>
      </c>
      <c r="H5" s="141">
        <v>0.32326283987915416</v>
      </c>
      <c r="J5" s="6"/>
      <c r="K5" s="6"/>
      <c r="L5" s="6"/>
    </row>
    <row r="6" spans="2:12">
      <c r="B6" s="189">
        <v>2</v>
      </c>
      <c r="C6" s="190" t="s">
        <v>41</v>
      </c>
      <c r="D6" s="191">
        <v>447</v>
      </c>
      <c r="E6" s="100">
        <v>0.12016129032258065</v>
      </c>
      <c r="F6" s="191">
        <v>365</v>
      </c>
      <c r="G6" s="100">
        <v>0.12297843665768195</v>
      </c>
      <c r="H6" s="142">
        <v>0.22465753424657531</v>
      </c>
      <c r="J6" s="6"/>
      <c r="K6" s="6"/>
      <c r="L6" s="6"/>
    </row>
    <row r="7" spans="2:12">
      <c r="B7" s="186">
        <v>3</v>
      </c>
      <c r="C7" s="187" t="s">
        <v>74</v>
      </c>
      <c r="D7" s="188">
        <v>368</v>
      </c>
      <c r="E7" s="98">
        <v>9.8924731182795697E-2</v>
      </c>
      <c r="F7" s="188">
        <v>269</v>
      </c>
      <c r="G7" s="98">
        <v>9.063342318059299E-2</v>
      </c>
      <c r="H7" s="141">
        <v>0.36802973977695164</v>
      </c>
      <c r="J7" s="6"/>
      <c r="K7" s="6"/>
      <c r="L7" s="6"/>
    </row>
    <row r="8" spans="2:12">
      <c r="B8" s="189">
        <v>4</v>
      </c>
      <c r="C8" s="190" t="s">
        <v>64</v>
      </c>
      <c r="D8" s="191">
        <v>287</v>
      </c>
      <c r="E8" s="100">
        <v>7.71505376344086E-2</v>
      </c>
      <c r="F8" s="191">
        <v>345</v>
      </c>
      <c r="G8" s="100">
        <v>0.11623989218328841</v>
      </c>
      <c r="H8" s="142">
        <v>-0.1681159420289855</v>
      </c>
      <c r="J8" s="6"/>
      <c r="K8" s="6"/>
      <c r="L8" s="6"/>
    </row>
    <row r="9" spans="2:12">
      <c r="B9" s="186">
        <v>5</v>
      </c>
      <c r="C9" s="187" t="s">
        <v>72</v>
      </c>
      <c r="D9" s="188">
        <v>239</v>
      </c>
      <c r="E9" s="98">
        <v>6.4247311827956996E-2</v>
      </c>
      <c r="F9" s="188">
        <v>205</v>
      </c>
      <c r="G9" s="98">
        <v>6.9070080862533689E-2</v>
      </c>
      <c r="H9" s="141">
        <v>0.16585365853658529</v>
      </c>
      <c r="J9" s="6"/>
      <c r="K9" s="6"/>
      <c r="L9" s="6"/>
    </row>
    <row r="10" spans="2:12">
      <c r="B10" s="189">
        <v>6</v>
      </c>
      <c r="C10" s="190" t="s">
        <v>146</v>
      </c>
      <c r="D10" s="191">
        <v>150</v>
      </c>
      <c r="E10" s="100">
        <v>4.0322580645161289E-2</v>
      </c>
      <c r="F10" s="191">
        <v>93</v>
      </c>
      <c r="G10" s="100">
        <v>3.1334231805929917E-2</v>
      </c>
      <c r="H10" s="142">
        <v>0.61290322580645151</v>
      </c>
      <c r="J10" s="6"/>
      <c r="K10" s="6"/>
      <c r="L10" s="6"/>
    </row>
    <row r="11" spans="2:12">
      <c r="B11" s="186">
        <v>7</v>
      </c>
      <c r="C11" s="187" t="s">
        <v>96</v>
      </c>
      <c r="D11" s="188">
        <v>136</v>
      </c>
      <c r="E11" s="98">
        <v>3.6559139784946237E-2</v>
      </c>
      <c r="F11" s="188">
        <v>99</v>
      </c>
      <c r="G11" s="98">
        <v>3.3355795148247977E-2</v>
      </c>
      <c r="H11" s="141">
        <v>0.3737373737373737</v>
      </c>
      <c r="J11" s="6"/>
      <c r="K11" s="6"/>
      <c r="L11" s="6"/>
    </row>
    <row r="12" spans="2:12">
      <c r="B12" s="189">
        <v>8</v>
      </c>
      <c r="C12" s="190" t="s">
        <v>148</v>
      </c>
      <c r="D12" s="191">
        <v>122</v>
      </c>
      <c r="E12" s="100">
        <v>3.2795698924731186E-2</v>
      </c>
      <c r="F12" s="191">
        <v>94</v>
      </c>
      <c r="G12" s="100">
        <v>3.1671159029649593E-2</v>
      </c>
      <c r="H12" s="142">
        <v>0.2978723404255319</v>
      </c>
      <c r="J12" s="6"/>
      <c r="K12" s="6"/>
      <c r="L12" s="6"/>
    </row>
    <row r="13" spans="2:12">
      <c r="B13" s="186">
        <v>9</v>
      </c>
      <c r="C13" s="187" t="s">
        <v>142</v>
      </c>
      <c r="D13" s="188">
        <v>80</v>
      </c>
      <c r="E13" s="98">
        <v>2.1505376344086023E-2</v>
      </c>
      <c r="F13" s="188">
        <v>32</v>
      </c>
      <c r="G13" s="98">
        <v>1.078167115902965E-2</v>
      </c>
      <c r="H13" s="141">
        <v>1.5</v>
      </c>
      <c r="J13" s="6"/>
      <c r="K13" s="6"/>
      <c r="L13" s="6"/>
    </row>
    <row r="14" spans="2:12">
      <c r="B14" s="189">
        <v>10</v>
      </c>
      <c r="C14" s="190" t="s">
        <v>103</v>
      </c>
      <c r="D14" s="191">
        <v>75</v>
      </c>
      <c r="E14" s="100">
        <v>2.0161290322580645E-2</v>
      </c>
      <c r="F14" s="191">
        <v>72</v>
      </c>
      <c r="G14" s="100">
        <v>2.4258760107816711E-2</v>
      </c>
      <c r="H14" s="142">
        <v>4.1666666666666741E-2</v>
      </c>
      <c r="J14" s="6"/>
      <c r="K14" s="6"/>
      <c r="L14" s="6"/>
    </row>
    <row r="15" spans="2:12">
      <c r="B15" s="227" t="s">
        <v>84</v>
      </c>
      <c r="C15" s="227"/>
      <c r="D15" s="115">
        <v>2780</v>
      </c>
      <c r="E15" s="116">
        <v>0.74731182795698925</v>
      </c>
      <c r="F15" s="115">
        <v>2236</v>
      </c>
      <c r="G15" s="116">
        <v>0.75336927223719663</v>
      </c>
      <c r="H15" s="117">
        <v>0.24329159212880147</v>
      </c>
    </row>
    <row r="16" spans="2:12">
      <c r="B16" s="227" t="s">
        <v>83</v>
      </c>
      <c r="C16" s="227"/>
      <c r="D16" s="115">
        <v>940</v>
      </c>
      <c r="E16" s="116">
        <v>0.25268817204301075</v>
      </c>
      <c r="F16" s="115">
        <v>732</v>
      </c>
      <c r="G16" s="116">
        <v>0.24663072776280323</v>
      </c>
      <c r="H16" s="117">
        <v>0.28415300546448097</v>
      </c>
      <c r="I16" s="143"/>
    </row>
    <row r="17" spans="2:8">
      <c r="B17" s="228" t="s">
        <v>4</v>
      </c>
      <c r="C17" s="228"/>
      <c r="D17" s="192">
        <v>3720</v>
      </c>
      <c r="E17" s="118">
        <v>0.99999999999999933</v>
      </c>
      <c r="F17" s="192">
        <v>2968</v>
      </c>
      <c r="G17" s="118">
        <v>1.0000000000000007</v>
      </c>
      <c r="H17" s="206">
        <v>0.25336927223719674</v>
      </c>
    </row>
    <row r="18" spans="2:8" ht="12.75" customHeight="1">
      <c r="B18" s="240" t="s">
        <v>66</v>
      </c>
      <c r="C18" s="240"/>
      <c r="D18" s="240"/>
      <c r="E18" s="240"/>
      <c r="F18" s="240"/>
      <c r="G18" s="240"/>
      <c r="H18" s="240"/>
    </row>
    <row r="19" spans="2:8">
      <c r="B19" s="241" t="s">
        <v>39</v>
      </c>
      <c r="C19" s="241"/>
      <c r="D19" s="241"/>
      <c r="E19" s="241"/>
      <c r="F19" s="241"/>
      <c r="G19" s="241"/>
      <c r="H19" s="241"/>
    </row>
    <row r="20" spans="2:8">
      <c r="B20" s="241"/>
      <c r="C20" s="241"/>
      <c r="D20" s="241"/>
      <c r="E20" s="241"/>
      <c r="F20" s="241"/>
      <c r="G20" s="241"/>
      <c r="H20" s="241"/>
    </row>
    <row r="22" spans="2:8">
      <c r="C22" s="144"/>
    </row>
    <row r="26" spans="2:8">
      <c r="C26" s="144"/>
    </row>
    <row r="28" spans="2:8">
      <c r="C28" s="144"/>
    </row>
    <row r="33" spans="3:3">
      <c r="C33" s="144"/>
    </row>
    <row r="39" spans="3:3">
      <c r="C39" s="144"/>
    </row>
    <row r="43" spans="3:3">
      <c r="C43" s="144"/>
    </row>
    <row r="47" spans="3:3">
      <c r="C47" s="144"/>
    </row>
    <row r="52" spans="3:3">
      <c r="C52" s="144"/>
    </row>
    <row r="58" spans="3:3">
      <c r="C58" s="144"/>
    </row>
    <row r="71" spans="3:3">
      <c r="C71" s="144"/>
    </row>
    <row r="95" spans="3:3">
      <c r="C95" s="144"/>
    </row>
    <row r="107" spans="3:3">
      <c r="C107" s="144"/>
    </row>
    <row r="110" spans="3:3">
      <c r="C110" s="144"/>
    </row>
    <row r="111" spans="3:3">
      <c r="C111" s="144"/>
    </row>
    <row r="114" spans="3:3">
      <c r="C114" s="144"/>
    </row>
  </sheetData>
  <mergeCells count="11">
    <mergeCell ref="B16:C16"/>
    <mergeCell ref="B17:C17"/>
    <mergeCell ref="B18:H18"/>
    <mergeCell ref="B19:H20"/>
    <mergeCell ref="B1:H1"/>
    <mergeCell ref="B2:H2"/>
    <mergeCell ref="I2:L2"/>
    <mergeCell ref="B3:B4"/>
    <mergeCell ref="C3:C4"/>
    <mergeCell ref="D3:H3"/>
    <mergeCell ref="B15:C15"/>
  </mergeCells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9" t="s">
        <v>118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2:35" ht="15.75" customHeight="1">
      <c r="B2" s="145" t="s">
        <v>5</v>
      </c>
      <c r="C2" s="126" t="s">
        <v>6</v>
      </c>
      <c r="D2" s="126" t="s">
        <v>7</v>
      </c>
      <c r="E2" s="125" t="s">
        <v>1</v>
      </c>
      <c r="F2" s="125" t="s">
        <v>8</v>
      </c>
      <c r="G2" s="125" t="s">
        <v>9</v>
      </c>
      <c r="H2" s="125" t="s">
        <v>10</v>
      </c>
      <c r="I2" s="125" t="s">
        <v>11</v>
      </c>
      <c r="J2" s="125" t="s">
        <v>12</v>
      </c>
      <c r="K2" s="125" t="s">
        <v>13</v>
      </c>
      <c r="L2" s="125" t="s">
        <v>14</v>
      </c>
      <c r="M2" s="125" t="s">
        <v>15</v>
      </c>
      <c r="N2" s="125" t="s">
        <v>16</v>
      </c>
      <c r="O2" s="125" t="s">
        <v>4</v>
      </c>
    </row>
    <row r="3" spans="2:35" ht="15.75" customHeight="1">
      <c r="B3" s="132" t="s">
        <v>3</v>
      </c>
      <c r="C3" s="77">
        <v>4124</v>
      </c>
      <c r="D3" s="77">
        <v>6170</v>
      </c>
      <c r="E3" s="77">
        <v>8466</v>
      </c>
      <c r="F3" s="77">
        <v>10467</v>
      </c>
      <c r="G3" s="77"/>
      <c r="H3" s="77"/>
      <c r="I3" s="77"/>
      <c r="J3" s="77"/>
      <c r="K3" s="77"/>
      <c r="L3" s="77"/>
      <c r="M3" s="77"/>
      <c r="N3" s="77"/>
      <c r="O3" s="77">
        <f>SUM(C3:N3)</f>
        <v>29227</v>
      </c>
      <c r="P3" s="8">
        <f>O3/O5</f>
        <v>0.86868776935651659</v>
      </c>
    </row>
    <row r="4" spans="2:35" ht="15.75" customHeight="1">
      <c r="B4" s="132" t="s">
        <v>2</v>
      </c>
      <c r="C4" s="77">
        <v>687</v>
      </c>
      <c r="D4" s="77">
        <v>953</v>
      </c>
      <c r="E4" s="77">
        <v>1194</v>
      </c>
      <c r="F4" s="77">
        <v>1584</v>
      </c>
      <c r="G4" s="77"/>
      <c r="H4" s="77"/>
      <c r="I4" s="77"/>
      <c r="J4" s="77"/>
      <c r="K4" s="77"/>
      <c r="L4" s="77"/>
      <c r="M4" s="77"/>
      <c r="N4" s="77"/>
      <c r="O4" s="77">
        <f>SUM(C4:N4)</f>
        <v>4418</v>
      </c>
      <c r="P4" s="8">
        <f>O4/O5</f>
        <v>0.13131223064348344</v>
      </c>
    </row>
    <row r="5" spans="2:35">
      <c r="B5" s="146" t="s">
        <v>112</v>
      </c>
      <c r="C5" s="128">
        <f>SUM(C3:C4)</f>
        <v>4811</v>
      </c>
      <c r="D5" s="128">
        <f>SUM(D3:D4)</f>
        <v>7123</v>
      </c>
      <c r="E5" s="128">
        <v>9660</v>
      </c>
      <c r="F5" s="128">
        <v>12051</v>
      </c>
      <c r="G5" s="128"/>
      <c r="H5" s="128"/>
      <c r="I5" s="128"/>
      <c r="J5" s="128"/>
      <c r="K5" s="128"/>
      <c r="L5" s="128"/>
      <c r="M5" s="128"/>
      <c r="N5" s="128"/>
      <c r="O5" s="128">
        <f>SUM(C5:N5)</f>
        <v>33645</v>
      </c>
      <c r="P5" s="8">
        <v>1</v>
      </c>
    </row>
    <row r="6" spans="2:35" ht="15.75" customHeight="1">
      <c r="B6" s="147" t="s">
        <v>113</v>
      </c>
      <c r="C6" s="148">
        <f>C5/N46-1</f>
        <v>0.41791924550545234</v>
      </c>
      <c r="D6" s="148">
        <f>D5/C5-1</f>
        <v>0.48056537102473507</v>
      </c>
      <c r="E6" s="148">
        <f>E5/D5-1</f>
        <v>0.35617015302541066</v>
      </c>
      <c r="F6" s="148">
        <v>0.24751552795031051</v>
      </c>
      <c r="G6" s="148"/>
      <c r="H6" s="148"/>
      <c r="I6" s="148"/>
      <c r="J6" s="148"/>
      <c r="K6" s="148"/>
      <c r="L6" s="148"/>
      <c r="M6" s="148"/>
      <c r="N6" s="148"/>
      <c r="O6" s="149"/>
      <c r="U6" s="61"/>
      <c r="V6" s="61"/>
      <c r="W6" s="61"/>
      <c r="X6" s="62"/>
      <c r="Y6" s="62"/>
      <c r="Z6" s="43"/>
      <c r="AH6" s="3"/>
    </row>
    <row r="7" spans="2:35" ht="15.75" customHeight="1">
      <c r="B7" s="147" t="s">
        <v>114</v>
      </c>
      <c r="C7" s="150">
        <f>C5/C46-1</f>
        <v>0.19498261301539999</v>
      </c>
      <c r="D7" s="150">
        <f>D5/D46-1</f>
        <v>0.53910976663785659</v>
      </c>
      <c r="E7" s="150">
        <f>E5/E46-1</f>
        <v>0.24404378622021894</v>
      </c>
      <c r="F7" s="150">
        <v>0.42615384615384611</v>
      </c>
      <c r="G7" s="150"/>
      <c r="H7" s="150"/>
      <c r="I7" s="150"/>
      <c r="J7" s="150"/>
      <c r="K7" s="150"/>
      <c r="L7" s="150"/>
      <c r="M7" s="150"/>
      <c r="N7" s="150"/>
      <c r="O7" s="150">
        <f ca="1">+O5/G13-1</f>
        <v>0.35288913908882535</v>
      </c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9"/>
    </row>
    <row r="8" spans="2:35">
      <c r="B8" s="43"/>
      <c r="C8" s="32"/>
      <c r="D8" s="43"/>
      <c r="E8" s="43"/>
      <c r="F8" s="43"/>
      <c r="O8" s="3"/>
    </row>
    <row r="9" spans="2:35" ht="28.5" customHeight="1">
      <c r="B9" s="220" t="s">
        <v>5</v>
      </c>
      <c r="C9" s="236" t="str">
        <f>'R_MP NEW 2024vs2023'!C13:D13</f>
        <v>APRIL</v>
      </c>
      <c r="D9" s="236"/>
      <c r="E9" s="237" t="s">
        <v>30</v>
      </c>
      <c r="F9" s="238" t="str">
        <f>'R_PTW 2024vs2023'!F9:G9</f>
        <v>JANUARY-APRIL</v>
      </c>
      <c r="G9" s="238"/>
      <c r="H9" s="237" t="s">
        <v>30</v>
      </c>
      <c r="O9" s="3"/>
    </row>
    <row r="10" spans="2:35" ht="26.25" customHeight="1">
      <c r="B10" s="220"/>
      <c r="C10" s="86">
        <f>'R_MP NEW 2024vs2023'!C14</f>
        <v>2024</v>
      </c>
      <c r="D10" s="86">
        <f>'R_MP NEW 2024vs2023'!D14</f>
        <v>2023</v>
      </c>
      <c r="E10" s="237"/>
      <c r="F10" s="86">
        <f>'R_MP NEW 2024vs2023'!F14</f>
        <v>2024</v>
      </c>
      <c r="G10" s="86">
        <f>'R_MP NEW 2024vs2023'!G14</f>
        <v>2023</v>
      </c>
      <c r="H10" s="237"/>
      <c r="I10" s="4"/>
      <c r="O10" s="3"/>
    </row>
    <row r="11" spans="2:35" ht="18" customHeight="1">
      <c r="B11" s="132" t="s">
        <v>22</v>
      </c>
      <c r="C11" s="151">
        <f ca="1">OFFSET(B3,,COUNTA(C3:N3),,)</f>
        <v>10467</v>
      </c>
      <c r="D11" s="151">
        <f ca="1">OFFSET(B44,,COUNTA(C3:N3),,)</f>
        <v>7235</v>
      </c>
      <c r="E11" s="152">
        <f ca="1">+C11/D11-1</f>
        <v>0.44671734623358672</v>
      </c>
      <c r="F11" s="151">
        <f>O3</f>
        <v>29227</v>
      </c>
      <c r="G11" s="132">
        <f ca="1">SUM(OFFSET(C44,,,,COUNTA(C3:N3)))</f>
        <v>21048</v>
      </c>
      <c r="H11" s="152">
        <f ca="1">+F11/G11-1</f>
        <v>0.3885879893576587</v>
      </c>
      <c r="I11" s="4"/>
      <c r="O11" s="3"/>
      <c r="AI11" s="8"/>
    </row>
    <row r="12" spans="2:35" ht="18" customHeight="1">
      <c r="B12" s="132" t="s">
        <v>23</v>
      </c>
      <c r="C12" s="151">
        <f ca="1">OFFSET(B4,,COUNTA(C4:N4),,)</f>
        <v>1584</v>
      </c>
      <c r="D12" s="151">
        <f ca="1">OFFSET(B45,,COUNTA(C4:N4),,)</f>
        <v>1215</v>
      </c>
      <c r="E12" s="152">
        <f ca="1">+C12/D12-1</f>
        <v>0.30370370370370381</v>
      </c>
      <c r="F12" s="151">
        <f>O4</f>
        <v>4418</v>
      </c>
      <c r="G12" s="132">
        <f ca="1">SUM(OFFSET(C45,,,,COUNTA(C4:N4)))</f>
        <v>3821</v>
      </c>
      <c r="H12" s="152">
        <f ca="1">+F12/G12-1</f>
        <v>0.15624182151269306</v>
      </c>
      <c r="O12" s="3"/>
      <c r="R12" s="9"/>
      <c r="AI12" s="8"/>
    </row>
    <row r="13" spans="2:35" ht="18" customHeight="1">
      <c r="B13" s="153" t="s">
        <v>4</v>
      </c>
      <c r="C13" s="153">
        <f ca="1">SUM(C11:C12)</f>
        <v>12051</v>
      </c>
      <c r="D13" s="153">
        <f ca="1">SUM(D11:D12)</f>
        <v>8450</v>
      </c>
      <c r="E13" s="154">
        <f ca="1">+C13/D13-1</f>
        <v>0.42615384615384611</v>
      </c>
      <c r="F13" s="153">
        <f>SUM(F11:F12)</f>
        <v>33645</v>
      </c>
      <c r="G13" s="153">
        <f ca="1">SUM(G11:G12)</f>
        <v>24869</v>
      </c>
      <c r="H13" s="154">
        <f ca="1">+F13/G13-1</f>
        <v>0.35288913908882535</v>
      </c>
      <c r="O13" s="3"/>
    </row>
    <row r="14" spans="2:35">
      <c r="B14" s="43"/>
      <c r="C14" s="32"/>
      <c r="D14" s="43"/>
      <c r="E14" s="43"/>
      <c r="F14" s="43"/>
      <c r="O14" s="3"/>
    </row>
    <row r="15" spans="2:35">
      <c r="B15" s="43"/>
      <c r="C15" s="32"/>
      <c r="D15" s="43"/>
      <c r="E15" s="43"/>
      <c r="F15" s="43"/>
      <c r="O15" s="3"/>
    </row>
    <row r="16" spans="2:35">
      <c r="B16" s="43"/>
      <c r="C16" s="32"/>
      <c r="D16" s="43"/>
      <c r="E16" s="43"/>
      <c r="F16" s="43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88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</row>
    <row r="43" spans="2:15">
      <c r="B43" s="145" t="s">
        <v>5</v>
      </c>
      <c r="C43" s="126" t="s">
        <v>6</v>
      </c>
      <c r="D43" s="126" t="s">
        <v>7</v>
      </c>
      <c r="E43" s="125" t="s">
        <v>1</v>
      </c>
      <c r="F43" s="125" t="s">
        <v>8</v>
      </c>
      <c r="G43" s="125" t="s">
        <v>9</v>
      </c>
      <c r="H43" s="125" t="s">
        <v>10</v>
      </c>
      <c r="I43" s="125" t="s">
        <v>11</v>
      </c>
      <c r="J43" s="125" t="s">
        <v>12</v>
      </c>
      <c r="K43" s="125" t="s">
        <v>13</v>
      </c>
      <c r="L43" s="125" t="s">
        <v>14</v>
      </c>
      <c r="M43" s="125" t="s">
        <v>15</v>
      </c>
      <c r="N43" s="125" t="s">
        <v>16</v>
      </c>
      <c r="O43" s="125" t="s">
        <v>4</v>
      </c>
    </row>
    <row r="44" spans="2:15">
      <c r="B44" s="132" t="s">
        <v>3</v>
      </c>
      <c r="C44" s="77">
        <v>3346</v>
      </c>
      <c r="D44" s="77">
        <v>3853</v>
      </c>
      <c r="E44" s="77">
        <v>6614</v>
      </c>
      <c r="F44" s="77">
        <v>7235</v>
      </c>
      <c r="G44" s="77">
        <v>7965</v>
      </c>
      <c r="H44" s="77">
        <v>7563</v>
      </c>
      <c r="I44" s="77">
        <v>7013</v>
      </c>
      <c r="J44" s="77">
        <v>6263</v>
      </c>
      <c r="K44" s="77">
        <v>5258</v>
      </c>
      <c r="L44" s="77">
        <v>4682</v>
      </c>
      <c r="M44" s="77">
        <v>3688</v>
      </c>
      <c r="N44" s="77">
        <v>2933</v>
      </c>
      <c r="O44" s="77">
        <f>SUM(C44:N44)</f>
        <v>66413</v>
      </c>
    </row>
    <row r="45" spans="2:15">
      <c r="B45" s="132" t="s">
        <v>2</v>
      </c>
      <c r="C45" s="77">
        <v>680</v>
      </c>
      <c r="D45" s="77">
        <v>775</v>
      </c>
      <c r="E45" s="77">
        <v>1151</v>
      </c>
      <c r="F45" s="77">
        <v>1215</v>
      </c>
      <c r="G45" s="77">
        <v>1463</v>
      </c>
      <c r="H45" s="77">
        <v>1414</v>
      </c>
      <c r="I45" s="77">
        <v>1371</v>
      </c>
      <c r="J45" s="77">
        <v>1449</v>
      </c>
      <c r="K45" s="77">
        <v>1172</v>
      </c>
      <c r="L45" s="77">
        <v>919</v>
      </c>
      <c r="M45" s="77">
        <v>648</v>
      </c>
      <c r="N45" s="77">
        <v>460</v>
      </c>
      <c r="O45" s="77">
        <f>SUM(C45:N45)</f>
        <v>12717</v>
      </c>
    </row>
    <row r="46" spans="2:15">
      <c r="B46" s="146" t="s">
        <v>86</v>
      </c>
      <c r="C46" s="128">
        <f>SUM(C44:C45)</f>
        <v>4026</v>
      </c>
      <c r="D46" s="128">
        <f>SUM(D44:D45)</f>
        <v>4628</v>
      </c>
      <c r="E46" s="128">
        <f>SUM(E44:E45)</f>
        <v>7765</v>
      </c>
      <c r="F46" s="128">
        <v>8450</v>
      </c>
      <c r="G46" s="128">
        <v>9428</v>
      </c>
      <c r="H46" s="128">
        <f>SUM(H44:H45)</f>
        <v>8977</v>
      </c>
      <c r="I46" s="128">
        <v>8384</v>
      </c>
      <c r="J46" s="128">
        <v>7712</v>
      </c>
      <c r="K46" s="128">
        <v>6430</v>
      </c>
      <c r="L46" s="128">
        <v>5601</v>
      </c>
      <c r="M46" s="128">
        <v>4336</v>
      </c>
      <c r="N46" s="128">
        <v>3393</v>
      </c>
      <c r="O46" s="128">
        <f>SUM(C46:N46)</f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61"/>
  <sheetViews>
    <sheetView showGridLines="0" zoomScaleNormal="100" workbookViewId="0">
      <selection activeCell="M7" sqref="M7"/>
    </sheetView>
  </sheetViews>
  <sheetFormatPr defaultRowHeight="12.75"/>
  <cols>
    <col min="1" max="1" width="1.85546875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18" t="s">
        <v>119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 ht="21" customHeight="1">
      <c r="B3" s="244" t="s">
        <v>3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70"/>
    </row>
    <row r="4" spans="2:19" ht="13.5" customHeight="1">
      <c r="B4" s="155"/>
      <c r="C4" s="155" t="s">
        <v>6</v>
      </c>
      <c r="D4" s="155" t="s">
        <v>7</v>
      </c>
      <c r="E4" s="155" t="s">
        <v>1</v>
      </c>
      <c r="F4" s="155" t="s">
        <v>8</v>
      </c>
      <c r="G4" s="155" t="s">
        <v>9</v>
      </c>
      <c r="H4" s="155" t="s">
        <v>10</v>
      </c>
      <c r="I4" s="155" t="s">
        <v>11</v>
      </c>
      <c r="J4" s="155" t="s">
        <v>12</v>
      </c>
      <c r="K4" s="155" t="s">
        <v>13</v>
      </c>
      <c r="L4" s="155" t="s">
        <v>14</v>
      </c>
      <c r="M4" s="155" t="s">
        <v>15</v>
      </c>
      <c r="N4" s="155" t="s">
        <v>16</v>
      </c>
      <c r="O4" s="155" t="s">
        <v>4</v>
      </c>
      <c r="P4" s="72"/>
      <c r="S4" s="9"/>
    </row>
    <row r="5" spans="2:19" ht="13.5" customHeight="1">
      <c r="B5" s="156" t="s">
        <v>92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72"/>
      <c r="S5" s="9"/>
    </row>
    <row r="6" spans="2:19" ht="13.5" customHeight="1">
      <c r="B6" s="157" t="s">
        <v>95</v>
      </c>
      <c r="C6" s="157">
        <v>1126</v>
      </c>
      <c r="D6" s="157">
        <v>1524</v>
      </c>
      <c r="E6" s="157">
        <v>3134</v>
      </c>
      <c r="F6" s="157">
        <v>3577</v>
      </c>
      <c r="G6" s="157">
        <v>3620</v>
      </c>
      <c r="H6" s="157">
        <v>3442</v>
      </c>
      <c r="I6" s="157">
        <v>2949</v>
      </c>
      <c r="J6" s="157">
        <v>2567</v>
      </c>
      <c r="K6" s="157">
        <v>2080</v>
      </c>
      <c r="L6" s="157">
        <v>1658</v>
      </c>
      <c r="M6" s="157">
        <v>1126</v>
      </c>
      <c r="N6" s="157">
        <v>953</v>
      </c>
      <c r="O6" s="157">
        <v>27756</v>
      </c>
      <c r="P6" s="72"/>
      <c r="S6" s="9"/>
    </row>
    <row r="7" spans="2:19" ht="13.5" customHeight="1">
      <c r="B7" s="157" t="s">
        <v>94</v>
      </c>
      <c r="C7" s="157">
        <v>3346</v>
      </c>
      <c r="D7" s="157">
        <v>3853</v>
      </c>
      <c r="E7" s="157">
        <v>6614</v>
      </c>
      <c r="F7" s="157">
        <v>7235</v>
      </c>
      <c r="G7" s="157">
        <v>7965</v>
      </c>
      <c r="H7" s="157">
        <v>7563</v>
      </c>
      <c r="I7" s="157">
        <v>7013</v>
      </c>
      <c r="J7" s="157">
        <v>6263</v>
      </c>
      <c r="K7" s="157">
        <v>5258</v>
      </c>
      <c r="L7" s="157">
        <v>4682</v>
      </c>
      <c r="M7" s="157">
        <v>3688</v>
      </c>
      <c r="N7" s="157">
        <v>2933</v>
      </c>
      <c r="O7" s="157">
        <v>66413</v>
      </c>
      <c r="P7" s="72"/>
      <c r="S7" s="9"/>
    </row>
    <row r="8" spans="2:19" ht="13.5" customHeight="1">
      <c r="B8" s="158" t="s">
        <v>93</v>
      </c>
      <c r="C8" s="158">
        <v>4472</v>
      </c>
      <c r="D8" s="158">
        <v>5377</v>
      </c>
      <c r="E8" s="158">
        <v>9748</v>
      </c>
      <c r="F8" s="158">
        <v>10812</v>
      </c>
      <c r="G8" s="158">
        <v>11585</v>
      </c>
      <c r="H8" s="158">
        <v>11005</v>
      </c>
      <c r="I8" s="158">
        <v>9962</v>
      </c>
      <c r="J8" s="158">
        <v>8830</v>
      </c>
      <c r="K8" s="158">
        <v>7338</v>
      </c>
      <c r="L8" s="158">
        <v>6340</v>
      </c>
      <c r="M8" s="158">
        <v>4814</v>
      </c>
      <c r="N8" s="158">
        <v>3886</v>
      </c>
      <c r="O8" s="158">
        <v>94169</v>
      </c>
      <c r="P8" s="72"/>
      <c r="S8" s="9"/>
    </row>
    <row r="9" spans="2:19" ht="13.5" customHeight="1">
      <c r="B9" s="156" t="s">
        <v>120</v>
      </c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72"/>
      <c r="S9" s="9"/>
    </row>
    <row r="10" spans="2:19">
      <c r="B10" s="159" t="s">
        <v>121</v>
      </c>
      <c r="C10" s="159">
        <v>1395</v>
      </c>
      <c r="D10" s="159">
        <v>2531</v>
      </c>
      <c r="E10" s="159">
        <v>4265</v>
      </c>
      <c r="F10" s="159">
        <v>5272</v>
      </c>
      <c r="G10" s="159"/>
      <c r="H10" s="159"/>
      <c r="I10" s="159"/>
      <c r="J10" s="159"/>
      <c r="K10" s="159"/>
      <c r="L10" s="159"/>
      <c r="M10" s="159"/>
      <c r="N10" s="159"/>
      <c r="O10" s="159">
        <v>13463</v>
      </c>
      <c r="P10" s="72"/>
      <c r="S10" s="9"/>
    </row>
    <row r="11" spans="2:19" s="9" customFormat="1">
      <c r="B11" s="157" t="s">
        <v>122</v>
      </c>
      <c r="C11" s="157">
        <v>4124</v>
      </c>
      <c r="D11" s="157">
        <v>6170</v>
      </c>
      <c r="E11" s="157">
        <v>8466</v>
      </c>
      <c r="F11" s="157">
        <v>10467</v>
      </c>
      <c r="G11" s="157"/>
      <c r="H11" s="157"/>
      <c r="I11" s="157"/>
      <c r="J11" s="157"/>
      <c r="K11" s="157"/>
      <c r="L11" s="157"/>
      <c r="M11" s="157"/>
      <c r="N11" s="157"/>
      <c r="O11" s="157">
        <v>29227</v>
      </c>
      <c r="P11" s="75"/>
    </row>
    <row r="12" spans="2:19">
      <c r="B12" s="158" t="s">
        <v>123</v>
      </c>
      <c r="C12" s="158">
        <v>5519</v>
      </c>
      <c r="D12" s="158">
        <v>8701</v>
      </c>
      <c r="E12" s="158">
        <v>12731</v>
      </c>
      <c r="F12" s="158">
        <v>15739</v>
      </c>
      <c r="G12" s="158"/>
      <c r="H12" s="158"/>
      <c r="I12" s="158"/>
      <c r="J12" s="158"/>
      <c r="K12" s="158"/>
      <c r="L12" s="158"/>
      <c r="M12" s="158"/>
      <c r="N12" s="158"/>
      <c r="O12" s="158">
        <v>42690</v>
      </c>
      <c r="P12" s="8"/>
      <c r="S12" s="9"/>
    </row>
    <row r="13" spans="2:19" ht="13.5" customHeight="1">
      <c r="B13" s="159" t="s">
        <v>17</v>
      </c>
      <c r="C13" s="160">
        <v>0.23412343470482999</v>
      </c>
      <c r="D13" s="160">
        <v>0.61818858099311891</v>
      </c>
      <c r="E13" s="160">
        <v>0.30601148953631507</v>
      </c>
      <c r="F13" s="160">
        <v>0.45569737328893822</v>
      </c>
      <c r="G13" s="160"/>
      <c r="H13" s="160"/>
      <c r="I13" s="160"/>
      <c r="J13" s="160"/>
      <c r="K13" s="160"/>
      <c r="L13" s="160"/>
      <c r="M13" s="160"/>
      <c r="N13" s="160"/>
      <c r="O13" s="160">
        <v>0.40386069913512457</v>
      </c>
      <c r="P13" s="72"/>
      <c r="S13" s="9"/>
    </row>
    <row r="14" spans="2:19">
      <c r="B14" s="159" t="s">
        <v>18</v>
      </c>
      <c r="C14" s="160">
        <v>0.23889875666074611</v>
      </c>
      <c r="D14" s="160">
        <v>0.66076115485564313</v>
      </c>
      <c r="E14" s="160">
        <v>0.36088066368857685</v>
      </c>
      <c r="F14" s="160">
        <v>0.47386077718758735</v>
      </c>
      <c r="G14" s="160"/>
      <c r="H14" s="160"/>
      <c r="I14" s="160"/>
      <c r="J14" s="160"/>
      <c r="K14" s="160"/>
      <c r="L14" s="160"/>
      <c r="M14" s="160"/>
      <c r="N14" s="160"/>
      <c r="O14" s="160">
        <v>0.43820104689669903</v>
      </c>
      <c r="P14" s="72"/>
      <c r="S14" s="9"/>
    </row>
    <row r="15" spans="2:19" s="9" customFormat="1">
      <c r="B15" s="159" t="s">
        <v>19</v>
      </c>
      <c r="C15" s="160">
        <v>0.23251643753735807</v>
      </c>
      <c r="D15" s="160">
        <v>0.60134959771606544</v>
      </c>
      <c r="E15" s="160">
        <v>0.28001209555488349</v>
      </c>
      <c r="F15" s="160">
        <v>0.44671734623358672</v>
      </c>
      <c r="G15" s="160"/>
      <c r="H15" s="160"/>
      <c r="I15" s="160"/>
      <c r="J15" s="160"/>
      <c r="K15" s="160"/>
      <c r="L15" s="160"/>
      <c r="M15" s="160"/>
      <c r="N15" s="160"/>
      <c r="O15" s="160">
        <v>0.3885879893576587</v>
      </c>
      <c r="P15" s="75"/>
    </row>
    <row r="16" spans="2:19">
      <c r="B16" s="159" t="s">
        <v>20</v>
      </c>
      <c r="C16" s="160">
        <v>0.25276318173582168</v>
      </c>
      <c r="D16" s="160">
        <v>0.29088610504539708</v>
      </c>
      <c r="E16" s="160">
        <v>0.33500903306888696</v>
      </c>
      <c r="F16" s="160">
        <v>0.3349641019124468</v>
      </c>
      <c r="G16" s="160"/>
      <c r="H16" s="160"/>
      <c r="I16" s="160"/>
      <c r="J16" s="160"/>
      <c r="K16" s="160"/>
      <c r="L16" s="160"/>
      <c r="M16" s="160"/>
      <c r="N16" s="160"/>
      <c r="O16" s="160">
        <v>0.31536659639259779</v>
      </c>
      <c r="P16" s="8"/>
      <c r="S16" s="9"/>
    </row>
    <row r="17" spans="2:19"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S17" s="9"/>
    </row>
    <row r="18" spans="2:19">
      <c r="B18" s="244" t="s">
        <v>2</v>
      </c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70"/>
      <c r="S18" s="9"/>
    </row>
    <row r="19" spans="2:19">
      <c r="B19" s="155"/>
      <c r="C19" s="155" t="s">
        <v>6</v>
      </c>
      <c r="D19" s="155" t="s">
        <v>7</v>
      </c>
      <c r="E19" s="155" t="s">
        <v>1</v>
      </c>
      <c r="F19" s="155" t="s">
        <v>8</v>
      </c>
      <c r="G19" s="155" t="s">
        <v>9</v>
      </c>
      <c r="H19" s="155" t="s">
        <v>10</v>
      </c>
      <c r="I19" s="155" t="s">
        <v>11</v>
      </c>
      <c r="J19" s="155" t="s">
        <v>12</v>
      </c>
      <c r="K19" s="155" t="s">
        <v>13</v>
      </c>
      <c r="L19" s="155" t="s">
        <v>14</v>
      </c>
      <c r="M19" s="155" t="s">
        <v>15</v>
      </c>
      <c r="N19" s="155" t="s">
        <v>16</v>
      </c>
      <c r="O19" s="155" t="s">
        <v>4</v>
      </c>
      <c r="P19" s="72"/>
      <c r="S19" s="9"/>
    </row>
    <row r="20" spans="2:19">
      <c r="B20" s="161" t="s">
        <v>92</v>
      </c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72"/>
      <c r="S20" s="9"/>
    </row>
    <row r="21" spans="2:19">
      <c r="B21" s="157" t="s">
        <v>91</v>
      </c>
      <c r="C21" s="174">
        <v>440</v>
      </c>
      <c r="D21" s="174">
        <v>501</v>
      </c>
      <c r="E21" s="174">
        <v>912</v>
      </c>
      <c r="F21" s="174">
        <v>1115</v>
      </c>
      <c r="G21" s="174">
        <v>1291</v>
      </c>
      <c r="H21" s="174">
        <v>1359</v>
      </c>
      <c r="I21" s="174">
        <v>1269</v>
      </c>
      <c r="J21" s="174">
        <v>1244</v>
      </c>
      <c r="K21" s="174">
        <v>1153</v>
      </c>
      <c r="L21" s="174">
        <v>813</v>
      </c>
      <c r="M21" s="174">
        <v>482</v>
      </c>
      <c r="N21" s="174">
        <v>282</v>
      </c>
      <c r="O21" s="157">
        <v>10861</v>
      </c>
      <c r="P21" s="72"/>
      <c r="S21" s="9"/>
    </row>
    <row r="22" spans="2:19">
      <c r="B22" s="157" t="s">
        <v>90</v>
      </c>
      <c r="C22" s="157">
        <v>680</v>
      </c>
      <c r="D22" s="157">
        <v>775</v>
      </c>
      <c r="E22" s="157">
        <v>1151</v>
      </c>
      <c r="F22" s="157">
        <v>1215</v>
      </c>
      <c r="G22" s="157">
        <v>1463</v>
      </c>
      <c r="H22" s="157">
        <v>1414</v>
      </c>
      <c r="I22" s="157">
        <v>1371</v>
      </c>
      <c r="J22" s="157">
        <v>1449</v>
      </c>
      <c r="K22" s="157">
        <v>1172</v>
      </c>
      <c r="L22" s="157">
        <v>919</v>
      </c>
      <c r="M22" s="157">
        <v>648</v>
      </c>
      <c r="N22" s="157">
        <v>460</v>
      </c>
      <c r="O22" s="157">
        <v>12717</v>
      </c>
      <c r="P22" s="72"/>
      <c r="S22" s="9"/>
    </row>
    <row r="23" spans="2:19">
      <c r="B23" s="158" t="s">
        <v>89</v>
      </c>
      <c r="C23" s="158">
        <v>1120</v>
      </c>
      <c r="D23" s="158">
        <v>1276</v>
      </c>
      <c r="E23" s="158">
        <v>2063</v>
      </c>
      <c r="F23" s="158">
        <v>2330</v>
      </c>
      <c r="G23" s="158">
        <v>2754</v>
      </c>
      <c r="H23" s="158">
        <v>2773</v>
      </c>
      <c r="I23" s="158">
        <v>2640</v>
      </c>
      <c r="J23" s="158">
        <v>2693</v>
      </c>
      <c r="K23" s="158">
        <v>2325</v>
      </c>
      <c r="L23" s="158">
        <v>1732</v>
      </c>
      <c r="M23" s="158">
        <v>1130</v>
      </c>
      <c r="N23" s="158">
        <v>742</v>
      </c>
      <c r="O23" s="158">
        <v>23578</v>
      </c>
      <c r="P23" s="72"/>
      <c r="S23" s="9"/>
    </row>
    <row r="24" spans="2:19">
      <c r="B24" s="161" t="s">
        <v>120</v>
      </c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72"/>
      <c r="S24" s="9"/>
    </row>
    <row r="25" spans="2:19">
      <c r="B25" s="159" t="s">
        <v>124</v>
      </c>
      <c r="C25" s="159">
        <v>381</v>
      </c>
      <c r="D25" s="159">
        <v>660</v>
      </c>
      <c r="E25" s="159">
        <v>1134</v>
      </c>
      <c r="F25" s="159">
        <v>1545</v>
      </c>
      <c r="G25" s="159"/>
      <c r="H25" s="159"/>
      <c r="I25" s="159"/>
      <c r="J25" s="159"/>
      <c r="K25" s="159"/>
      <c r="L25" s="159"/>
      <c r="M25" s="159"/>
      <c r="N25" s="159"/>
      <c r="O25" s="159">
        <v>3720</v>
      </c>
      <c r="P25" s="72"/>
      <c r="S25" s="9"/>
    </row>
    <row r="26" spans="2:19" s="9" customFormat="1">
      <c r="B26" s="157" t="s">
        <v>125</v>
      </c>
      <c r="C26" s="157">
        <v>687</v>
      </c>
      <c r="D26" s="157">
        <v>953</v>
      </c>
      <c r="E26" s="157">
        <v>1194</v>
      </c>
      <c r="F26" s="157">
        <v>1584</v>
      </c>
      <c r="G26" s="157"/>
      <c r="H26" s="157"/>
      <c r="I26" s="157"/>
      <c r="J26" s="157"/>
      <c r="K26" s="157"/>
      <c r="L26" s="157"/>
      <c r="M26" s="157"/>
      <c r="N26" s="157"/>
      <c r="O26" s="157">
        <v>4418</v>
      </c>
      <c r="P26" s="75"/>
    </row>
    <row r="27" spans="2:19">
      <c r="B27" s="158" t="s">
        <v>126</v>
      </c>
      <c r="C27" s="158">
        <v>1068</v>
      </c>
      <c r="D27" s="158">
        <v>1613</v>
      </c>
      <c r="E27" s="158">
        <v>2328</v>
      </c>
      <c r="F27" s="158">
        <v>3129</v>
      </c>
      <c r="G27" s="158"/>
      <c r="H27" s="158"/>
      <c r="I27" s="158"/>
      <c r="J27" s="158"/>
      <c r="K27" s="158"/>
      <c r="L27" s="158"/>
      <c r="M27" s="158"/>
      <c r="N27" s="158"/>
      <c r="O27" s="158">
        <v>8138</v>
      </c>
      <c r="P27" s="8"/>
    </row>
    <row r="28" spans="2:19">
      <c r="B28" s="159" t="s">
        <v>17</v>
      </c>
      <c r="C28" s="160">
        <v>-4.6428571428571375E-2</v>
      </c>
      <c r="D28" s="160">
        <v>0.26410658307210033</v>
      </c>
      <c r="E28" s="160">
        <v>0.12845370819195345</v>
      </c>
      <c r="F28" s="160">
        <v>0.34291845493562234</v>
      </c>
      <c r="G28" s="160"/>
      <c r="H28" s="160"/>
      <c r="I28" s="160"/>
      <c r="J28" s="160"/>
      <c r="K28" s="160"/>
      <c r="L28" s="160"/>
      <c r="M28" s="160"/>
      <c r="N28" s="160"/>
      <c r="O28" s="160">
        <v>0.198703785535425</v>
      </c>
      <c r="P28" s="72"/>
      <c r="S28" s="9"/>
    </row>
    <row r="29" spans="2:19">
      <c r="B29" s="159" t="s">
        <v>18</v>
      </c>
      <c r="C29" s="160">
        <v>-0.13409090909090904</v>
      </c>
      <c r="D29" s="160">
        <v>0.31736526946107779</v>
      </c>
      <c r="E29" s="160">
        <v>0.24342105263157898</v>
      </c>
      <c r="F29" s="160">
        <v>0.38565022421524664</v>
      </c>
      <c r="G29" s="160"/>
      <c r="H29" s="160"/>
      <c r="I29" s="160"/>
      <c r="J29" s="160"/>
      <c r="K29" s="160"/>
      <c r="L29" s="160"/>
      <c r="M29" s="160"/>
      <c r="N29" s="160"/>
      <c r="O29" s="160">
        <v>0.25336927223719674</v>
      </c>
      <c r="P29" s="72"/>
      <c r="S29" s="9"/>
    </row>
    <row r="30" spans="2:19" s="9" customFormat="1">
      <c r="B30" s="159" t="s">
        <v>19</v>
      </c>
      <c r="C30" s="160">
        <v>1.0294117647058787E-2</v>
      </c>
      <c r="D30" s="160">
        <v>0.22967741935483876</v>
      </c>
      <c r="E30" s="160">
        <v>3.7358818418766315E-2</v>
      </c>
      <c r="F30" s="160">
        <v>0.30370370370370381</v>
      </c>
      <c r="G30" s="160"/>
      <c r="H30" s="160"/>
      <c r="I30" s="160"/>
      <c r="J30" s="160"/>
      <c r="K30" s="160"/>
      <c r="L30" s="160"/>
      <c r="M30" s="160"/>
      <c r="N30" s="160"/>
      <c r="O30" s="160">
        <v>0.15624182151269306</v>
      </c>
      <c r="P30" s="75"/>
    </row>
    <row r="31" spans="2:19">
      <c r="B31" s="159" t="s">
        <v>21</v>
      </c>
      <c r="C31" s="160">
        <v>0.35674157303370785</v>
      </c>
      <c r="D31" s="160">
        <v>0.40917544947303164</v>
      </c>
      <c r="E31" s="160">
        <v>0.48711340206185566</v>
      </c>
      <c r="F31" s="160">
        <v>0.49376797698945352</v>
      </c>
      <c r="G31" s="160"/>
      <c r="H31" s="160"/>
      <c r="I31" s="160"/>
      <c r="J31" s="160"/>
      <c r="K31" s="160"/>
      <c r="L31" s="160"/>
      <c r="M31" s="160"/>
      <c r="N31" s="160"/>
      <c r="O31" s="160">
        <v>0.45711477021381175</v>
      </c>
      <c r="P31" s="8"/>
    </row>
    <row r="34" spans="2:8" ht="23.25" customHeight="1">
      <c r="B34" s="248" t="s">
        <v>3</v>
      </c>
      <c r="C34" s="212" t="s">
        <v>149</v>
      </c>
      <c r="D34" s="212"/>
      <c r="E34" s="213" t="s">
        <v>30</v>
      </c>
      <c r="F34" s="214" t="s">
        <v>150</v>
      </c>
      <c r="G34" s="214"/>
      <c r="H34" s="213" t="s">
        <v>30</v>
      </c>
    </row>
    <row r="35" spans="2:8" ht="23.25" customHeight="1">
      <c r="B35" s="249"/>
      <c r="C35" s="33">
        <v>2024</v>
      </c>
      <c r="D35" s="33">
        <v>2023</v>
      </c>
      <c r="E35" s="213"/>
      <c r="F35" s="33">
        <v>2024</v>
      </c>
      <c r="G35" s="33">
        <v>2023</v>
      </c>
      <c r="H35" s="213"/>
    </row>
    <row r="36" spans="2:8">
      <c r="B36" s="162" t="s">
        <v>36</v>
      </c>
      <c r="C36" s="163">
        <v>5272</v>
      </c>
      <c r="D36" s="163">
        <v>3577</v>
      </c>
      <c r="E36" s="164">
        <v>0.47386077718758735</v>
      </c>
      <c r="F36" s="163">
        <v>13463</v>
      </c>
      <c r="G36" s="163">
        <v>9361</v>
      </c>
      <c r="H36" s="164">
        <v>0.43820104689669903</v>
      </c>
    </row>
    <row r="37" spans="2:8">
      <c r="B37" s="165" t="s">
        <v>37</v>
      </c>
      <c r="C37" s="166">
        <v>10467</v>
      </c>
      <c r="D37" s="166">
        <v>7235</v>
      </c>
      <c r="E37" s="167">
        <v>0.44671734623358672</v>
      </c>
      <c r="F37" s="166">
        <v>29227</v>
      </c>
      <c r="G37" s="166">
        <v>21048</v>
      </c>
      <c r="H37" s="167">
        <v>0.3885879893576587</v>
      </c>
    </row>
    <row r="38" spans="2:8">
      <c r="B38" s="153" t="s">
        <v>4</v>
      </c>
      <c r="C38" s="168">
        <v>15739</v>
      </c>
      <c r="D38" s="168">
        <v>10812</v>
      </c>
      <c r="E38" s="154">
        <v>0.45569737328893822</v>
      </c>
      <c r="F38" s="168">
        <v>42690</v>
      </c>
      <c r="G38" s="168">
        <v>30409</v>
      </c>
      <c r="H38" s="154">
        <v>0.40386069913512457</v>
      </c>
    </row>
    <row r="41" spans="2:8" ht="20.25" customHeight="1">
      <c r="B41" s="220" t="s">
        <v>2</v>
      </c>
      <c r="C41" s="212" t="str">
        <f>C34</f>
        <v>APRIL</v>
      </c>
      <c r="D41" s="212"/>
      <c r="E41" s="213" t="s">
        <v>30</v>
      </c>
      <c r="F41" s="214" t="str">
        <f>F34</f>
        <v>JANUARY-APRIL</v>
      </c>
      <c r="G41" s="214"/>
      <c r="H41" s="213" t="s">
        <v>30</v>
      </c>
    </row>
    <row r="42" spans="2:8" ht="20.25" customHeight="1">
      <c r="B42" s="220"/>
      <c r="C42" s="33">
        <v>2024</v>
      </c>
      <c r="D42" s="33">
        <v>2023</v>
      </c>
      <c r="E42" s="213"/>
      <c r="F42" s="33">
        <v>2024</v>
      </c>
      <c r="G42" s="33">
        <v>2023</v>
      </c>
      <c r="H42" s="213"/>
    </row>
    <row r="43" spans="2:8" ht="16.5" customHeight="1">
      <c r="B43" s="169" t="s">
        <v>36</v>
      </c>
      <c r="C43" s="163">
        <v>1545</v>
      </c>
      <c r="D43" s="163">
        <v>1115</v>
      </c>
      <c r="E43" s="164">
        <v>0.38565022421524664</v>
      </c>
      <c r="F43" s="163">
        <v>3720</v>
      </c>
      <c r="G43" s="163">
        <v>2968</v>
      </c>
      <c r="H43" s="164">
        <v>0.25336927223719674</v>
      </c>
    </row>
    <row r="44" spans="2:8" ht="16.5" customHeight="1">
      <c r="B44" s="170" t="s">
        <v>37</v>
      </c>
      <c r="C44" s="166">
        <v>1584</v>
      </c>
      <c r="D44" s="166">
        <v>1215</v>
      </c>
      <c r="E44" s="167">
        <v>0.30370370370370381</v>
      </c>
      <c r="F44" s="166">
        <v>4418</v>
      </c>
      <c r="G44" s="166">
        <v>3821</v>
      </c>
      <c r="H44" s="167">
        <v>0.15624182151269306</v>
      </c>
    </row>
    <row r="45" spans="2:8" ht="16.5" customHeight="1">
      <c r="B45" s="126" t="s">
        <v>4</v>
      </c>
      <c r="C45" s="168">
        <v>3129</v>
      </c>
      <c r="D45" s="168">
        <v>2330</v>
      </c>
      <c r="E45" s="154">
        <v>0.34291845493562234</v>
      </c>
      <c r="F45" s="168">
        <v>8138</v>
      </c>
      <c r="G45" s="168">
        <v>6789</v>
      </c>
      <c r="H45" s="154">
        <v>0.198703785535425</v>
      </c>
    </row>
    <row r="46" spans="2:8" ht="16.5" customHeight="1"/>
    <row r="49" spans="2:15" ht="33" customHeight="1">
      <c r="B49" s="2"/>
    </row>
    <row r="50" spans="2:15" ht="15.75" customHeight="1"/>
    <row r="51" spans="2:15" ht="15.75" customHeight="1"/>
    <row r="52" spans="2:15" ht="15.75" customHeight="1">
      <c r="B52" s="247"/>
      <c r="C52" s="247"/>
      <c r="D52" s="247"/>
      <c r="E52" s="247"/>
      <c r="F52" s="247"/>
      <c r="G52" s="247"/>
      <c r="H52" s="247"/>
      <c r="I52" s="247"/>
      <c r="J52" s="247"/>
      <c r="K52" s="131"/>
      <c r="L52" s="131"/>
      <c r="M52" s="131"/>
      <c r="N52" s="131"/>
      <c r="O52" s="131"/>
    </row>
    <row r="53" spans="2:15" ht="15.75" customHeight="1"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71"/>
    </row>
    <row r="60" spans="2:15" ht="43.5" customHeight="1"/>
    <row r="61" spans="2:15" ht="18.75" customHeight="1"/>
  </sheetData>
  <mergeCells count="18">
    <mergeCell ref="B52:J52"/>
    <mergeCell ref="E34:E35"/>
    <mergeCell ref="B41:B42"/>
    <mergeCell ref="C41:D41"/>
    <mergeCell ref="E41:E42"/>
    <mergeCell ref="B34:B35"/>
    <mergeCell ref="C34:D34"/>
    <mergeCell ref="F34:G34"/>
    <mergeCell ref="H34:H35"/>
    <mergeCell ref="F41:G41"/>
    <mergeCell ref="H41:H42"/>
    <mergeCell ref="B2:O2"/>
    <mergeCell ref="C24:O24"/>
    <mergeCell ref="B3:O3"/>
    <mergeCell ref="C5:O5"/>
    <mergeCell ref="B18:O18"/>
    <mergeCell ref="C20:O20"/>
    <mergeCell ref="C9:O9"/>
  </mergeCells>
  <phoneticPr fontId="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2024vs2023</vt:lpstr>
      <vt:lpstr>R_PTW NEW 2024vs2023</vt:lpstr>
      <vt:lpstr>R_MC NEW 2024vs2023</vt:lpstr>
      <vt:lpstr>R_MC 2024 rankings</vt:lpstr>
      <vt:lpstr>R_MP NEW 2024vs2023</vt:lpstr>
      <vt:lpstr>R_MP_2024 ranking</vt:lpstr>
      <vt:lpstr>R_PTW USED 2024vs2023</vt:lpstr>
      <vt:lpstr>R_MC&amp;MP structure 2024</vt:lpstr>
      <vt:lpstr>'R_MC 2024 rankings'!Obszar_wydruku</vt:lpstr>
      <vt:lpstr>'R_MC NEW 2024vs2023'!Obszar_wydruku</vt:lpstr>
      <vt:lpstr>'R_MC&amp;MP structure 2024'!Obszar_wydruku</vt:lpstr>
      <vt:lpstr>'R_MP NEW 2024vs2023'!Obszar_wydruku</vt:lpstr>
      <vt:lpstr>'R_MP_2024 ranking'!Obszar_wydruku</vt:lpstr>
      <vt:lpstr>'R_PTW 2024vs2023'!Obszar_wydruku</vt:lpstr>
      <vt:lpstr>'R_PTW NEW 2024vs2023'!Obszar_wydruku</vt:lpstr>
      <vt:lpstr>'R_PTW USED 2024vs2023'!Obszar_wydruku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2014-07-09T14:44:20Z</cp:lastPrinted>
  <dcterms:created xsi:type="dcterms:W3CDTF">2008-02-15T15:03:22Z</dcterms:created>
  <dcterms:modified xsi:type="dcterms:W3CDTF">2024-05-09T13:28:03Z</dcterms:modified>
</cp:coreProperties>
</file>